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685" tabRatio="920" activeTab="4"/>
  </bookViews>
  <sheets>
    <sheet name="Centra koptāme" sheetId="1" r:id="rId1"/>
    <sheet name="Centra kopsav." sheetId="2" r:id="rId2"/>
    <sheet name="Centra vispār." sheetId="3" r:id="rId3"/>
    <sheet name="Sporta vispār." sheetId="4" r:id="rId4"/>
    <sheet name="Labiekārt." sheetId="5" r:id="rId5"/>
  </sheets>
  <definedNames>
    <definedName name="_xlnm.Print_Area" localSheetId="2">'Centra vispār.'!$A$1:$F$54</definedName>
    <definedName name="_xlnm.Print_Area" localSheetId="4">'Labiekārt.'!$A$1:$F$79</definedName>
    <definedName name="_xlnm.Print_Area" localSheetId="3">'Sporta vispār.'!$A$1:$F$172</definedName>
  </definedNames>
  <calcPr fullCalcOnLoad="1"/>
</workbook>
</file>

<file path=xl/sharedStrings.xml><?xml version="1.0" encoding="utf-8"?>
<sst xmlns="http://schemas.openxmlformats.org/spreadsheetml/2006/main" count="515" uniqueCount="249">
  <si>
    <r>
      <t> </t>
    </r>
    <r>
      <rPr>
        <b/>
        <sz val="12"/>
        <rFont val="Arial"/>
        <family val="2"/>
      </rPr>
      <t>Kopā</t>
    </r>
  </si>
  <si>
    <t>Karstā asfalta virskārtas AC 11 izbūve 40mm biezumā</t>
  </si>
  <si>
    <t>Solu montāža kods NF7103 "LAPPSET"</t>
  </si>
  <si>
    <t>Sertifikāta Nr.</t>
  </si>
  <si>
    <t xml:space="preserve">Centra ģimnāzijas ēkas fasāžu un jumtu rekonstrukcijas darbi energoefektivitātes paaugstināšanai </t>
  </si>
  <si>
    <t>Pamatu un cokolu nosiltināšana</t>
  </si>
  <si>
    <t>Ruļļu seguma jumts</t>
  </si>
  <si>
    <t xml:space="preserve">Cinkotā krāsota RANNILA skārda nosegelements ar PURAL pārklājumu </t>
  </si>
  <si>
    <t xml:space="preserve">Cinkotā skārda teknes 100x100mm ar PURAL pārklājumu </t>
  </si>
  <si>
    <t xml:space="preserve">Cinkotā skārda notekcaurules 100x100mm ar PURAL pārklājumu </t>
  </si>
  <si>
    <t>Sienu tīrīšana, sagatovojot virsmu apdarei, ievērojot tehnoloģisko procesu</t>
  </si>
  <si>
    <t xml:space="preserve">Cokola līstes montāža </t>
  </si>
  <si>
    <t xml:space="preserve">Cokola līste </t>
  </si>
  <si>
    <t>Sieta stiprināšana un izlīdzināšana ar līmjavu cokola nosiltinātām sienām</t>
  </si>
  <si>
    <t>Loga un durvju aiļu malas siltināšana līmējot akmens vates plāksnes 30mm biezumā ar līmjavu</t>
  </si>
  <si>
    <t>Paroc akmens vate (FAB 3) δ=30 mm</t>
  </si>
  <si>
    <t>Fasādes sienas virsma ar siltumizolāciju</t>
  </si>
  <si>
    <t xml:space="preserve">Fasādes siltināšana līmējot akmens vates plāksnes 150mm biezumā ar līmjavu </t>
  </si>
  <si>
    <t>Paroc akmens vate (FAS 3) δ=50 mm</t>
  </si>
  <si>
    <t>Dībeļi EJOT TID-T8/215</t>
  </si>
  <si>
    <t>Sienas apdare ar dekoratīviem flīzēm</t>
  </si>
  <si>
    <t>fasādes flīzes TERCA "LAWA"</t>
  </si>
  <si>
    <t>šuvju mastika</t>
  </si>
  <si>
    <t>Ieejas nojumes apakšējo virsmu gruntēšana un apmešana ar faktūrapmetumu</t>
  </si>
  <si>
    <t xml:space="preserve">2. jaunatnes un sporta skolas ēkas fasāžu un jumtu rekonstrukcijas darbi energoefektivitātes paaugstināšanai </t>
  </si>
  <si>
    <t>Esošās iekšējo lietus ūdens novadīšanas piltuves nomaiņa, apsildes kabeļa montāža un pieslēgšana esošiem el.tīkliem</t>
  </si>
  <si>
    <t xml:space="preserve">Parapeta līdz 400mm platumā izlīdzināšana ar mitrumizturīgā saplākšņa loksnēm uz koka karkasa, nosegšana ar cinkotā skārda profilu ar PURAL pārklājumu </t>
  </si>
  <si>
    <t>Vējmalas apstrāde ar cinkotā krāsota RANNILA skārdu (ieejas mezgls)</t>
  </si>
  <si>
    <t xml:space="preserve">Fasādes apdare </t>
  </si>
  <si>
    <t xml:space="preserve">Fasādes sienas virsma ar siltumizolāciju </t>
  </si>
  <si>
    <t>Pilastru bez siltumizolācijas</t>
  </si>
  <si>
    <t xml:space="preserve">Sieta stiprināšana un izlīdzināšana ar līmjavu </t>
  </si>
  <si>
    <t>Pilastru gruntēšana un apmešana ar faktūrapmetumu</t>
  </si>
  <si>
    <t>Ieejas nojumes apakšējā virsma ar siltumizolācijas</t>
  </si>
  <si>
    <t>Fasādes kāpnes</t>
  </si>
  <si>
    <t>Ugunsdzēsības kāpnes demontāža, izgatavošana pēc esošā paraugā, montāža, krāsošana</t>
  </si>
  <si>
    <t>Panduss pie galvenās ieejas</t>
  </si>
  <si>
    <t>Teritorijas labiekārtošanas darbi</t>
  </si>
  <si>
    <t>2.2. Brauktuves renovējams asfalta segums</t>
  </si>
  <si>
    <t>Pamatnes gruntēšana</t>
  </si>
  <si>
    <t>2.3.  Bruģa segums gājēju ceļiem (ieejas kāpnes, panduss un apmales nav iekļauts)</t>
  </si>
  <si>
    <t>3.3. Ziemcietu un sīpoļpuķes dobes ierīkošana</t>
  </si>
  <si>
    <t>Ceļa zīmju uzstādīšana</t>
  </si>
  <si>
    <t>5.3. Kāpnes</t>
  </si>
  <si>
    <t>Betona bruģakmens 60mm biezumā seguma izbūve kāpnēm (pelēkā krāsā)</t>
  </si>
  <si>
    <t>5.5.  Volejbola, basketbola, streetbola laukuma aprīkojums</t>
  </si>
  <si>
    <t>Nr. p.k.</t>
  </si>
  <si>
    <t>Darbu nosaukums</t>
  </si>
  <si>
    <t xml:space="preserve">Tiešās izmaksas kopā: </t>
  </si>
  <si>
    <t xml:space="preserve"> t.sk. darba aizsardzība</t>
  </si>
  <si>
    <t>Darba devēja sociālais nodoklis - (24,09) %</t>
  </si>
  <si>
    <t>PAVISAM KOPĀ:</t>
  </si>
  <si>
    <t xml:space="preserve">Sastādīja : </t>
  </si>
  <si>
    <t xml:space="preserve">Sertifikāta Nr. </t>
  </si>
  <si>
    <t>Materiālu, grunts apmaiņas un būvgružu  transporta izdevumi</t>
  </si>
  <si>
    <t>Lokālā tāme Nr. 2</t>
  </si>
  <si>
    <t>Lokālā tāme Nr. 5</t>
  </si>
  <si>
    <t xml:space="preserve">Virsizdevumi - ( 1 ) % </t>
  </si>
  <si>
    <t xml:space="preserve">Peļņa - ( 1 ) % </t>
  </si>
  <si>
    <t> Darbietilpība (c/h)</t>
  </si>
  <si>
    <t> Nr.p.k.</t>
  </si>
  <si>
    <t xml:space="preserve">                                        2010.gada______._______________</t>
  </si>
  <si>
    <t>Centra ģimnāzijas ēkas fasāžu un jumtu rekonstrukcijas darbi energoefektivitātes paaugstināšanai</t>
  </si>
  <si>
    <t>2.jaunatnes un sporta skolas ēkas fasāžu un jumtu rekonstrukcijas darbi energoefektivitātes paaugstināšanai</t>
  </si>
  <si>
    <t> Objekta izmaksas(Ls)</t>
  </si>
  <si>
    <t>Tāme sastādīta 2010.gada janvārī</t>
  </si>
  <si>
    <t>Pasūtījuma Nr.</t>
  </si>
  <si>
    <t>Objekta adrese</t>
  </si>
  <si>
    <r>
      <t xml:space="preserve">                                           </t>
    </r>
    <r>
      <rPr>
        <u val="single"/>
        <sz val="12"/>
        <rFont val="Arial"/>
        <family val="2"/>
      </rPr>
      <t>teritorijas labiekartošana</t>
    </r>
  </si>
  <si>
    <t>Ls</t>
  </si>
  <si>
    <t>Mērvienība</t>
  </si>
  <si>
    <r>
      <t xml:space="preserve">Objekta adrese:                 </t>
    </r>
    <r>
      <rPr>
        <u val="single"/>
        <sz val="12"/>
        <rFont val="Arial"/>
        <family val="2"/>
      </rPr>
      <t>Daugavpils, Kandavas ielā 17 un Kandavas ielā 17a</t>
    </r>
  </si>
  <si>
    <r>
      <t xml:space="preserve">Būves nosaukums:            </t>
    </r>
    <r>
      <rPr>
        <u val="single"/>
        <sz val="12"/>
        <rFont val="Arial"/>
        <family val="2"/>
      </rPr>
      <t>Daugavpils pilsētas Centra ģimnāzijas un Daugavpils 2. jaunatnes un sporta skolas ēku fasāžu un jumtu rekonstrukcija, energoefektivitātes paaugstināšana un teritorijas labiekārtošana</t>
    </r>
  </si>
  <si>
    <r>
      <t xml:space="preserve">Objekta nosaukums:          </t>
    </r>
    <r>
      <rPr>
        <u val="single"/>
        <sz val="12"/>
        <rFont val="Arial"/>
        <family val="2"/>
      </rPr>
      <t>Daugavpils pilsētas Centra ģimnāzijas un Daugavpils 2. jaunatnes un sporta skolas ēku fasāžu un jumtu rekonstrukcija, energoefektivitātes paaugstināšana un teritorijas labiekārtošana</t>
    </r>
  </si>
  <si>
    <t>Daugavpils pilsētas Centra ģimnāzijas un Daugavpils 2. jaunatnes un sporta skolas ēku  fasāžu un jumtu rekonstrukcijas, energoefektivitātes paaugstināšanas un teritorijas labiekārtošana</t>
  </si>
  <si>
    <t>Daugavpils pilsētas Centra ģimnāzijas un Daugavpils 2. jaunatnes un sporta skolas ēku fasāžu un jumtu rekonstrukcija, energoefektivitātes paaugstināšana un teritorijas labiekārtošana</t>
  </si>
  <si>
    <t>Daugavpils pilsētas Centra ģimnāzijas un Daugavpils 2.jaunatnes un sporta skolas ēku fasāžu un jumtu rekonstrukcija, energoefektivitātes paaugstināšana un teritorijas labiekārtošana</t>
  </si>
  <si>
    <t xml:space="preserve">Fasādes krāsa </t>
  </si>
  <si>
    <t xml:space="preserve">5.1. Teritorijas aprīkojums </t>
  </si>
  <si>
    <t>Atkrituma urnas kods LOOK 30 "BY ROLLER" uzstādīšana</t>
  </si>
  <si>
    <t>Sporta solu montāža, kods NIPPON BY ROLLER</t>
  </si>
  <si>
    <t xml:space="preserve">Norobežojošā gājēju barjera montāža </t>
  </si>
  <si>
    <t>betona bruģakmens 200x100x60mm</t>
  </si>
  <si>
    <t>Kods</t>
  </si>
  <si>
    <t>m</t>
  </si>
  <si>
    <t>Būvgružu savākšana un aizvešana uz izgāztuvi</t>
  </si>
  <si>
    <t>gab</t>
  </si>
  <si>
    <t>kompl</t>
  </si>
  <si>
    <t>kg</t>
  </si>
  <si>
    <t>blietes īre (1gb)</t>
  </si>
  <si>
    <t>dn</t>
  </si>
  <si>
    <t>līmjava</t>
  </si>
  <si>
    <t>Cements M500</t>
  </si>
  <si>
    <t>Smiltis ar piegādi</t>
  </si>
  <si>
    <t xml:space="preserve">m </t>
  </si>
  <si>
    <t>Lietus ūdeņu tekņu ar aķiem montāža</t>
  </si>
  <si>
    <t xml:space="preserve">Tekņu savienotājs </t>
  </si>
  <si>
    <t xml:space="preserve">Tekņu āķis </t>
  </si>
  <si>
    <t>Lietus notekcauruļu ar stiprinājumiem, piltuves montāža</t>
  </si>
  <si>
    <t xml:space="preserve">Piltuves </t>
  </si>
  <si>
    <t>Līkums</t>
  </si>
  <si>
    <t xml:space="preserve">Lejasgals </t>
  </si>
  <si>
    <t xml:space="preserve">Cauruļu stiprinājums </t>
  </si>
  <si>
    <t xml:space="preserve">Sagatavošanas un demontāžas darbi </t>
  </si>
  <si>
    <t>Būvbedres rakšana pie esošās ēkas pamatiem posmos roku darbā</t>
  </si>
  <si>
    <t>Pamata bedres aizbēršana pa posmiem pie esošās ēkas pamatiem ar esošo grunti un blietēšana roku darbā</t>
  </si>
  <si>
    <t xml:space="preserve">Stiprinājumi </t>
  </si>
  <si>
    <t>Cokols</t>
  </si>
  <si>
    <t>Cokola sienas gruntēšana un apmešana ar faktūrapmetumu</t>
  </si>
  <si>
    <t>Logu un durvju ailes</t>
  </si>
  <si>
    <t>Loga un durvju aiļu malas nostiprināšana ar zemapmetuma līstītem ar sietu</t>
  </si>
  <si>
    <t>Fasādes stūru nostiprināšana ar zemapmetuma līstītem ar sietu</t>
  </si>
  <si>
    <t>Sieta stiprināšana un izlīdzināšana ar līmjavu fasādes sienām</t>
  </si>
  <si>
    <t>Sienu gruntēšana un apmešana ar faktūrapmetumu</t>
  </si>
  <si>
    <t>2. Ceļi un laukumi</t>
  </si>
  <si>
    <t>Smilts un cementa 1:8 maisījuma pamatojuma izveidošana 60mm biezumā</t>
  </si>
  <si>
    <t>Apmales bruģa segumam</t>
  </si>
  <si>
    <t>3. Apzaļumošanas darbi</t>
  </si>
  <si>
    <t>3.1. Zālājs</t>
  </si>
  <si>
    <t>Jauna zāliena ierīkošana uz piebērtas melnzemes kārtas, vidēji 150 mm biezumā</t>
  </si>
  <si>
    <t>6. Žogs</t>
  </si>
  <si>
    <t xml:space="preserve">Tekņu gals </t>
  </si>
  <si>
    <t xml:space="preserve">Tekņu stūris </t>
  </si>
  <si>
    <t>smiltis ar piegādi</t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</si>
  <si>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</si>
  <si>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t>m</t>
    </r>
    <r>
      <rPr>
        <vertAlign val="superscript"/>
        <sz val="10"/>
        <color indexed="8"/>
        <rFont val="Arial"/>
        <family val="2"/>
      </rPr>
      <t>3</t>
    </r>
  </si>
  <si>
    <t>Cementa javas sagatavošana betona maisītājā būvlaukumā</t>
  </si>
  <si>
    <t xml:space="preserve">Inventārās sastatnes, tīklu montāža un demontāža fasādes apdares darbu veikšanai </t>
  </si>
  <si>
    <t>Sastatņu īre</t>
  </si>
  <si>
    <t>mēn</t>
  </si>
  <si>
    <t>Tikls</t>
  </si>
  <si>
    <t>Stūra līstes</t>
  </si>
  <si>
    <t>Sieta stiprināšana un izlīdzināšana ar līmjavu logu un durvju aiļu sānu malām</t>
  </si>
  <si>
    <t>Vidēji smalks fakturēts minerālapmetums</t>
  </si>
  <si>
    <t xml:space="preserve">Grunts </t>
  </si>
  <si>
    <t>Betonkontakts 90</t>
  </si>
  <si>
    <t>Esošas pamatnes planēšana un blietēšana</t>
  </si>
  <si>
    <t>menzeme ar piegādi</t>
  </si>
  <si>
    <t>zāliena sēklas</t>
  </si>
  <si>
    <t>betons B15</t>
  </si>
  <si>
    <t>bortakmens 1000x200x80mm</t>
  </si>
  <si>
    <t xml:space="preserve">Stādāmās vietas sagatavošana kokaugiem ar 50% zemes nomaiņu </t>
  </si>
  <si>
    <t>melnzeme ar piegādi</t>
  </si>
  <si>
    <t>Kokaugu stādīšana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</si>
  <si>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</si>
  <si>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</si>
  <si>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</si>
  <si>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r>
      <t>Konteineru 9m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īre</t>
    </r>
  </si>
  <si>
    <t xml:space="preserve">Cinkotā skārda lāsenis </t>
  </si>
  <si>
    <t>Vertikālas  hidroizolācijas ierīkošana ar bituma mastiku 2 kārtās, ieskatot virsmu attīrīšanu no netīrumiem</t>
  </si>
  <si>
    <t>bituma mastika</t>
  </si>
  <si>
    <t>3.2. Augu stādīšana</t>
  </si>
  <si>
    <t>Logu un durvju aiļu malas līdz 250mm platumā apmēšana ar faktūrapmetumu</t>
  </si>
  <si>
    <r>
      <t>m</t>
    </r>
    <r>
      <rPr>
        <vertAlign val="superscript"/>
        <sz val="10"/>
        <color indexed="8"/>
        <rFont val="Arial"/>
        <family val="2"/>
      </rPr>
      <t>3</t>
    </r>
  </si>
  <si>
    <t>Paroc akmens vate (FAS 3) δ=100 mm</t>
  </si>
  <si>
    <r>
      <t>m</t>
    </r>
    <r>
      <rPr>
        <vertAlign val="superscript"/>
        <sz val="10"/>
        <color indexed="8"/>
        <rFont val="Arial"/>
        <family val="2"/>
      </rPr>
      <t>2</t>
    </r>
  </si>
  <si>
    <t>Cinkotā tērauda margas izgatavošana, krāsošana, montāža</t>
  </si>
  <si>
    <t>Betona bruģakmens 60mm biezumā seguma izbūve (pelēkā krāsā)</t>
  </si>
  <si>
    <t>Dobu ierīkošana ar melnzemes kārtu, vidēji 150 mm biezumā</t>
  </si>
  <si>
    <t>Ziemcietes stādīšana</t>
  </si>
  <si>
    <t>4. Ceļa zīmes</t>
  </si>
  <si>
    <t>Ceļa zīmju stabu uzstādīšana</t>
  </si>
  <si>
    <t xml:space="preserve">5. Mazās arhitektūras formas </t>
  </si>
  <si>
    <t>mitrumizturīgā saplākšņa 15mm loksnes</t>
  </si>
  <si>
    <t xml:space="preserve">Skrūves </t>
  </si>
  <si>
    <t xml:space="preserve">Antiseptētas koka latas 50x50 mm </t>
  </si>
  <si>
    <t>Enkurbultas</t>
  </si>
  <si>
    <t xml:space="preserve">Cinkotā skārda profils ar PURAL pārklājumu </t>
  </si>
  <si>
    <t>Skrūves RA-4,8x28</t>
  </si>
  <si>
    <t>Kopā:</t>
  </si>
  <si>
    <t>Cokola sienas gruntēšana un cementa javas apmetuma izveide pa metāla sietu</t>
  </si>
  <si>
    <t>Cinkotais siets RABICA</t>
  </si>
  <si>
    <t xml:space="preserve">Apmales 850mm platumā izbūve gar esošās ēkas sienām </t>
  </si>
  <si>
    <t>Šķembas maisījuma pamatojuma izveidošana 100mm biezumā roku darbā, ieskaitot blietēšanu ar mehānismiem</t>
  </si>
  <si>
    <t>Dolomīta šķembas (fr.0-45) ar piegādi</t>
  </si>
  <si>
    <t>Smilts pamatojuma izveidošana 40mm biezumā</t>
  </si>
  <si>
    <t>Betona bruģakmens 60mm biezumā seguma izbūve</t>
  </si>
  <si>
    <t>Būvniecības koptāme</t>
  </si>
  <si>
    <t>Būves nosaukums</t>
  </si>
  <si>
    <t> Būves adrese</t>
  </si>
  <si>
    <t> Pasūtījuma Nr.</t>
  </si>
  <si>
    <t>  </t>
  </si>
  <si>
    <t> Objekta nosaukums</t>
  </si>
  <si>
    <t>  1.</t>
  </si>
  <si>
    <t> PVN (21%)</t>
  </si>
  <si>
    <t> Sastādīja</t>
  </si>
  <si>
    <t>Kopsavilkuma aprēķini pa darbu vai konstruktīvo elementu veidiem</t>
  </si>
  <si>
    <t>(darba veids vai konstruktīvā elementa nosaukums)</t>
  </si>
  <si>
    <t> Būves nosaukums</t>
  </si>
  <si>
    <t> Kods,</t>
  </si>
  <si>
    <t>tāmes Nr.</t>
  </si>
  <si>
    <t> Darba veids vai konstruktīvā elementa nosaukums</t>
  </si>
  <si>
    <t> Tāmes izmaksas (Ls)</t>
  </si>
  <si>
    <t> Tai skaitā</t>
  </si>
  <si>
    <t> darba alga (Ls)</t>
  </si>
  <si>
    <t> materiāli (Ls)</t>
  </si>
  <si>
    <t>1.</t>
  </si>
  <si>
    <t>2.</t>
  </si>
  <si>
    <t>5.</t>
  </si>
  <si>
    <t>Kopā</t>
  </si>
  <si>
    <r>
      <t> </t>
    </r>
    <r>
      <rPr>
        <i/>
        <sz val="12"/>
        <rFont val="Times New Roman"/>
        <family val="1"/>
      </rPr>
      <t>t.sk. darba aizsardzība</t>
    </r>
  </si>
  <si>
    <t xml:space="preserve">                                            Pavisam kopā</t>
  </si>
  <si>
    <t>  Sastādīja</t>
  </si>
  <si>
    <t> Pārbaudīja</t>
  </si>
  <si>
    <t>Objekta nosaukums</t>
  </si>
  <si>
    <t> Par kopējo summu, Ls</t>
  </si>
  <si>
    <t> Kopējā darbietilpība, c/h</t>
  </si>
  <si>
    <t>(paraksts un tā atšifrējums, datums)</t>
  </si>
  <si>
    <t>Daugavpils, Kandavas ielā 17 un Kandavas ielā 17a</t>
  </si>
  <si>
    <t xml:space="preserve">                                                                                                                          APSTIPRINU</t>
  </si>
  <si>
    <t xml:space="preserve">                                                                                        ______________________________________</t>
  </si>
  <si>
    <t xml:space="preserve">                                                                                                            (pasūtītāja paraksts un ta atšifrējums)</t>
  </si>
  <si>
    <t>Z.v.</t>
  </si>
  <si>
    <t>Lokālā tāme Nr. 1</t>
  </si>
  <si>
    <t>(darba veids vai konstruktīvā nosaukums)</t>
  </si>
  <si>
    <t>Daudz.</t>
  </si>
  <si>
    <t>Summa  (Ls)</t>
  </si>
  <si>
    <t>Darba devēja sociālais nodoklis ( 24,09%)</t>
  </si>
  <si>
    <t> mehānismi (Ls)</t>
  </si>
  <si>
    <t>Dažādi darbi</t>
  </si>
  <si>
    <t>Ugunsdrošas bēniņu lūkas 0,6x0,8m ēkas dzelzbetona pārseguma daļā un stacionāri piestiprinātu sienas kāpņu, izgatavotu no A1ugunsreakcijas klases būvizstrādājumiem, uzstādīšana</t>
  </si>
  <si>
    <t>kpl.</t>
  </si>
  <si>
    <t>Bēniņu izejas koka durvju bloka 800x1400(h)mm demontāža, jauno durvju bloka, izgatavota no A1 ugunsreakcijas klases būvizstrādājumiem, uzstādīšana</t>
  </si>
  <si>
    <t>Pamatu un cokolu no ārpuses siltināšana ar putupolistirolu 100mm biezumā, stiprinot ar līmjavu</t>
  </si>
  <si>
    <t>Apmesto cokola sienas krāsošana divās kārtās ar Sakret tonēto minerālo krāsu</t>
  </si>
  <si>
    <t xml:space="preserve">6.2. Norobežojošā gājēju barjera ierīkošana </t>
  </si>
  <si>
    <t>Pavisam kopā:</t>
  </si>
  <si>
    <t xml:space="preserve">Tāme sastādīta </t>
  </si>
  <si>
    <r>
      <t> </t>
    </r>
    <r>
      <rPr>
        <b/>
        <sz val="12"/>
        <rFont val="Times New Roman"/>
        <family val="1"/>
      </rPr>
      <t>Virsizdevumi</t>
    </r>
  </si>
  <si>
    <t xml:space="preserve">Peļņa </t>
  </si>
  <si>
    <t>Summa, Ls</t>
  </si>
  <si>
    <r>
      <t xml:space="preserve">Pasūtījuma Nr.:                  </t>
    </r>
    <r>
      <rPr>
        <u val="single"/>
        <sz val="12"/>
        <rFont val="Arial"/>
        <family val="2"/>
      </rPr>
      <t> </t>
    </r>
  </si>
  <si>
    <r>
      <t xml:space="preserve">Tāme sastādīta : </t>
    </r>
  </si>
  <si>
    <t>Sienu gruntēšana un apmešana ar faktūrapmetumu, iekļaujot sastatnes nomu</t>
  </si>
  <si>
    <t xml:space="preserve">Pasūtījuma Nr.:                 </t>
  </si>
  <si>
    <t>Tāme sastādīta ____.gada tirgus cenās, pamatojoties uz DOP, BK, AR  daļas rasējumiem</t>
  </si>
  <si>
    <t>Tāme sastādīta :</t>
  </si>
  <si>
    <t xml:space="preserve">ECOPRIM LD 955 100mm (vai ekvivalents) </t>
  </si>
  <si>
    <t xml:space="preserve">Līmjava </t>
  </si>
  <si>
    <t xml:space="preserve">Stikla auduma siets </t>
  </si>
  <si>
    <t>Apmesto aiļu malas virsmu krāsošana divās kārtās ar  tonēto minerālo krāsu</t>
  </si>
  <si>
    <t>Apmesto sienu virsmu krāsošana divās kārtās ar   tonēto minerālo krāsu</t>
  </si>
  <si>
    <t>Apmesto pilastru virsmu krāsošana divās kārtās ar  tonēto minerālo krāsu</t>
  </si>
  <si>
    <t>Ģeotekstīla ieklāšana</t>
  </si>
  <si>
    <t>Apmesto ieejas nojumes apakšējo virsmu krāsošana divās kārtās ar tonēto minerālo krāsu</t>
  </si>
  <si>
    <t>Apmesto cokola sienas krāsošana divās kārtās ar  tonēto minerālo krāsu</t>
  </si>
  <si>
    <t>Apmesto aiļu malas virsmu krāsošana divās kārtās ar   tonēto minerālo krāsu</t>
  </si>
  <si>
    <t>Apmesto sienu virsmu krāsošana divās kārtās ar  tonēto minerālo krāsu, iekļaujot sastatnes nomu</t>
  </si>
  <si>
    <t>Tāme sastādīta _____.gada tirgus cenās, pamatojoties uz GP daļas rasējumiem</t>
  </si>
</sst>
</file>

<file path=xl/styles.xml><?xml version="1.0" encoding="utf-8"?>
<styleSheet xmlns="http://schemas.openxmlformats.org/spreadsheetml/2006/main">
  <numFmts count="5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0.0%"/>
    <numFmt numFmtId="189" formatCode="0.00_ ;\-0.00\ "/>
    <numFmt numFmtId="190" formatCode="0.000"/>
    <numFmt numFmtId="191" formatCode="#,##0.0"/>
    <numFmt numFmtId="192" formatCode="0.0"/>
    <numFmt numFmtId="193" formatCode="0.0000"/>
    <numFmt numFmtId="194" formatCode="_-* #,##0.00\ _L_s_-;\-* #,##0.00\ _L_s_-;_-* &quot;-&quot;??\ _L_s_-;_-@_-"/>
    <numFmt numFmtId="195" formatCode="[$-426]dddd\,\ yyyy&quot;. gada &quot;d\.\ mmmm"/>
    <numFmt numFmtId="196" formatCode="#,##0.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"/>
    <numFmt numFmtId="202" formatCode="0.0000000"/>
    <numFmt numFmtId="203" formatCode="0.000000"/>
    <numFmt numFmtId="204" formatCode="_-* #,##0.000_-;\-* #,##0.000_-;_-* &quot;-&quot;??_-;_-@_-"/>
    <numFmt numFmtId="205" formatCode="_-* #,##0.0000_-;\-* #,##0.0000_-;_-* &quot;-&quot;??_-;_-@_-"/>
    <numFmt numFmtId="206" formatCode="#,##0.00_ ;\-#,##0.00\ "/>
    <numFmt numFmtId="207" formatCode="00000"/>
    <numFmt numFmtId="208" formatCode="[$Ls-426]\ #,##0.00"/>
  </numFmts>
  <fonts count="68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10"/>
      <color indexed="12"/>
      <name val="Arial"/>
      <family val="2"/>
    </font>
    <font>
      <i/>
      <sz val="8"/>
      <color indexed="8"/>
      <name val="Arial"/>
      <family val="2"/>
    </font>
    <font>
      <b/>
      <i/>
      <sz val="10"/>
      <color indexed="1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b/>
      <i/>
      <sz val="10"/>
      <color indexed="6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12"/>
      <name val="Arial"/>
      <family val="2"/>
    </font>
    <font>
      <b/>
      <sz val="16"/>
      <name val="Arial"/>
      <family val="2"/>
    </font>
    <font>
      <sz val="8"/>
      <color indexed="1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63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i/>
      <sz val="8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horizontal="right" vertical="top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left" vertical="top" wrapText="1"/>
    </xf>
    <xf numFmtId="0" fontId="48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 horizontal="justify" vertical="top" wrapText="1"/>
    </xf>
    <xf numFmtId="0" fontId="48" fillId="0" borderId="13" xfId="0" applyFont="1" applyBorder="1" applyAlignment="1">
      <alignment vertical="top" wrapText="1"/>
    </xf>
    <xf numFmtId="0" fontId="48" fillId="0" borderId="14" xfId="0" applyFont="1" applyBorder="1" applyAlignment="1">
      <alignment wrapText="1"/>
    </xf>
    <xf numFmtId="0" fontId="48" fillId="0" borderId="13" xfId="0" applyFont="1" applyBorder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right" vertical="top"/>
    </xf>
    <xf numFmtId="0" fontId="48" fillId="0" borderId="13" xfId="0" applyFont="1" applyBorder="1" applyAlignment="1">
      <alignment horizontal="left" vertical="top"/>
    </xf>
    <xf numFmtId="0" fontId="48" fillId="0" borderId="13" xfId="0" applyFont="1" applyBorder="1" applyAlignment="1">
      <alignment horizontal="right" vertical="top"/>
    </xf>
    <xf numFmtId="0" fontId="0" fillId="0" borderId="0" xfId="0" applyAlignment="1">
      <alignment/>
    </xf>
    <xf numFmtId="0" fontId="51" fillId="0" borderId="0" xfId="0" applyFont="1" applyAlignment="1">
      <alignment horizontal="center"/>
    </xf>
    <xf numFmtId="0" fontId="0" fillId="24" borderId="15" xfId="0" applyFont="1" applyFill="1" applyBorder="1" applyAlignment="1">
      <alignment horizontal="center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right" vertical="center" wrapText="1"/>
    </xf>
    <xf numFmtId="0" fontId="34" fillId="24" borderId="15" xfId="0" applyFont="1" applyFill="1" applyBorder="1" applyAlignment="1">
      <alignment horizontal="right" vertical="center" wrapText="1"/>
    </xf>
    <xf numFmtId="0" fontId="29" fillId="24" borderId="15" xfId="0" applyFont="1" applyFill="1" applyBorder="1" applyAlignment="1">
      <alignment horizontal="center" vertical="center" wrapText="1"/>
    </xf>
    <xf numFmtId="1" fontId="0" fillId="24" borderId="15" xfId="0" applyNumberFormat="1" applyFont="1" applyFill="1" applyBorder="1" applyAlignment="1">
      <alignment horizontal="center" vertical="center" wrapText="1"/>
    </xf>
    <xf numFmtId="4" fontId="48" fillId="0" borderId="1" xfId="0" applyNumberFormat="1" applyFont="1" applyBorder="1" applyAlignment="1">
      <alignment horizontal="center" vertical="top" wrapText="1"/>
    </xf>
    <xf numFmtId="4" fontId="48" fillId="0" borderId="0" xfId="0" applyNumberFormat="1" applyFont="1" applyAlignment="1">
      <alignment horizontal="center" wrapText="1"/>
    </xf>
    <xf numFmtId="4" fontId="48" fillId="0" borderId="0" xfId="0" applyNumberFormat="1" applyFont="1" applyAlignment="1">
      <alignment horizontal="center" vertical="top" wrapText="1"/>
    </xf>
    <xf numFmtId="4" fontId="48" fillId="0" borderId="14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4" fontId="48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4" fontId="48" fillId="0" borderId="1" xfId="0" applyNumberFormat="1" applyFont="1" applyBorder="1" applyAlignment="1">
      <alignment horizontal="center" vertical="center" wrapText="1"/>
    </xf>
    <xf numFmtId="4" fontId="47" fillId="0" borderId="1" xfId="0" applyNumberFormat="1" applyFont="1" applyBorder="1" applyAlignment="1">
      <alignment horizontal="center" vertical="top" wrapText="1"/>
    </xf>
    <xf numFmtId="0" fontId="31" fillId="24" borderId="15" xfId="0" applyFont="1" applyFill="1" applyBorder="1" applyAlignment="1">
      <alignment horizontal="right" vertical="center" wrapText="1"/>
    </xf>
    <xf numFmtId="0" fontId="33" fillId="24" borderId="15" xfId="0" applyFont="1" applyFill="1" applyBorder="1" applyAlignment="1">
      <alignment vertical="center" wrapText="1"/>
    </xf>
    <xf numFmtId="0" fontId="32" fillId="24" borderId="15" xfId="0" applyFont="1" applyFill="1" applyBorder="1" applyAlignment="1">
      <alignment horizontal="right" vertical="center" wrapText="1"/>
    </xf>
    <xf numFmtId="0" fontId="29" fillId="24" borderId="15" xfId="0" applyFont="1" applyFill="1" applyBorder="1" applyAlignment="1">
      <alignment vertical="center" wrapText="1"/>
    </xf>
    <xf numFmtId="0" fontId="35" fillId="24" borderId="15" xfId="0" applyFont="1" applyFill="1" applyBorder="1" applyAlignment="1">
      <alignment horizontal="right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right" vertical="center" wrapText="1"/>
    </xf>
    <xf numFmtId="1" fontId="0" fillId="24" borderId="15" xfId="0" applyNumberFormat="1" applyFont="1" applyFill="1" applyBorder="1" applyAlignment="1">
      <alignment horizontal="center" vertical="center"/>
    </xf>
    <xf numFmtId="49" fontId="24" fillId="24" borderId="15" xfId="0" applyNumberFormat="1" applyFont="1" applyFill="1" applyBorder="1" applyAlignment="1">
      <alignment horizontal="center" vertical="center" wrapText="1"/>
    </xf>
    <xf numFmtId="2" fontId="0" fillId="24" borderId="15" xfId="0" applyNumberFormat="1" applyFont="1" applyFill="1" applyBorder="1" applyAlignment="1">
      <alignment vertical="center" wrapText="1"/>
    </xf>
    <xf numFmtId="2" fontId="0" fillId="24" borderId="15" xfId="0" applyNumberFormat="1" applyFont="1" applyFill="1" applyBorder="1" applyAlignment="1">
      <alignment horizontal="right" vertical="center" wrapText="1"/>
    </xf>
    <xf numFmtId="0" fontId="27" fillId="24" borderId="15" xfId="0" applyFont="1" applyFill="1" applyBorder="1" applyAlignment="1">
      <alignment horizontal="right" vertical="center" wrapText="1"/>
    </xf>
    <xf numFmtId="49" fontId="24" fillId="24" borderId="15" xfId="0" applyNumberFormat="1" applyFont="1" applyFill="1" applyBorder="1" applyAlignment="1">
      <alignment horizontal="center" vertical="center"/>
    </xf>
    <xf numFmtId="2" fontId="0" fillId="24" borderId="15" xfId="0" applyNumberFormat="1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vertical="center" wrapText="1"/>
    </xf>
    <xf numFmtId="1" fontId="37" fillId="24" borderId="15" xfId="0" applyNumberFormat="1" applyFont="1" applyFill="1" applyBorder="1" applyAlignment="1">
      <alignment horizontal="center" vertical="center" wrapText="1"/>
    </xf>
    <xf numFmtId="0" fontId="44" fillId="24" borderId="15" xfId="0" applyFont="1" applyFill="1" applyBorder="1" applyAlignment="1">
      <alignment horizontal="right" vertical="center" wrapText="1"/>
    </xf>
    <xf numFmtId="0" fontId="40" fillId="24" borderId="15" xfId="0" applyFont="1" applyFill="1" applyBorder="1" applyAlignment="1">
      <alignment horizontal="left" vertical="center" wrapText="1"/>
    </xf>
    <xf numFmtId="0" fontId="37" fillId="24" borderId="15" xfId="0" applyFont="1" applyFill="1" applyBorder="1" applyAlignment="1">
      <alignment horizontal="center" vertical="center" wrapText="1"/>
    </xf>
    <xf numFmtId="2" fontId="0" fillId="24" borderId="15" xfId="0" applyNumberFormat="1" applyFont="1" applyFill="1" applyBorder="1" applyAlignment="1">
      <alignment horizontal="justify" vertical="center" wrapText="1"/>
    </xf>
    <xf numFmtId="2" fontId="0" fillId="24" borderId="15" xfId="75" applyNumberFormat="1" applyFont="1" applyFill="1" applyBorder="1" applyAlignment="1">
      <alignment horizontal="center" vertical="center" wrapText="1"/>
      <protection/>
    </xf>
    <xf numFmtId="0" fontId="53" fillId="24" borderId="15" xfId="0" applyFont="1" applyFill="1" applyBorder="1" applyAlignment="1">
      <alignment horizontal="right" vertical="center" wrapText="1"/>
    </xf>
    <xf numFmtId="0" fontId="41" fillId="24" borderId="15" xfId="0" applyFont="1" applyFill="1" applyBorder="1" applyAlignment="1">
      <alignment horizontal="right" vertical="center" wrapText="1"/>
    </xf>
    <xf numFmtId="0" fontId="42" fillId="24" borderId="15" xfId="0" applyFont="1" applyFill="1" applyBorder="1" applyAlignment="1">
      <alignment horizontal="right" vertical="center" wrapText="1"/>
    </xf>
    <xf numFmtId="49" fontId="0" fillId="24" borderId="15" xfId="0" applyNumberFormat="1" applyFont="1" applyFill="1" applyBorder="1" applyAlignment="1">
      <alignment horizontal="center" vertical="center" wrapText="1"/>
    </xf>
    <xf numFmtId="1" fontId="0" fillId="24" borderId="15" xfId="64" applyNumberFormat="1" applyFont="1" applyFill="1" applyBorder="1" applyAlignment="1">
      <alignment horizontal="center" vertical="center" wrapText="1"/>
      <protection/>
    </xf>
    <xf numFmtId="49" fontId="0" fillId="24" borderId="15" xfId="64" applyNumberFormat="1" applyFont="1" applyFill="1" applyBorder="1" applyAlignment="1">
      <alignment horizontal="center" vertical="center" wrapText="1"/>
      <protection/>
    </xf>
    <xf numFmtId="2" fontId="0" fillId="24" borderId="15" xfId="68" applyNumberFormat="1" applyFont="1" applyFill="1" applyBorder="1" applyAlignment="1">
      <alignment horizontal="justify" vertical="center" wrapText="1"/>
      <protection/>
    </xf>
    <xf numFmtId="2" fontId="38" fillId="24" borderId="15" xfId="68" applyNumberFormat="1" applyFont="1" applyFill="1" applyBorder="1" applyAlignment="1">
      <alignment horizontal="right" vertical="center" wrapText="1"/>
      <protection/>
    </xf>
    <xf numFmtId="0" fontId="37" fillId="24" borderId="15" xfId="64" applyNumberFormat="1" applyFont="1" applyFill="1" applyBorder="1" applyAlignment="1">
      <alignment horizontal="center" vertical="center" wrapText="1"/>
      <protection/>
    </xf>
    <xf numFmtId="49" fontId="37" fillId="24" borderId="15" xfId="64" applyNumberFormat="1" applyFont="1" applyFill="1" applyBorder="1" applyAlignment="1">
      <alignment horizontal="center" vertical="center" wrapText="1"/>
      <protection/>
    </xf>
    <xf numFmtId="2" fontId="33" fillId="24" borderId="15" xfId="68" applyNumberFormat="1" applyFont="1" applyFill="1" applyBorder="1" applyAlignment="1">
      <alignment horizontal="left" vertical="center" wrapText="1"/>
      <protection/>
    </xf>
    <xf numFmtId="0" fontId="37" fillId="24" borderId="15" xfId="68" applyFont="1" applyFill="1" applyBorder="1" applyAlignment="1">
      <alignment horizontal="center" vertical="center" wrapText="1"/>
      <protection/>
    </xf>
    <xf numFmtId="43" fontId="40" fillId="24" borderId="15" xfId="47" applyFont="1" applyFill="1" applyBorder="1" applyAlignment="1">
      <alignment vertical="center" wrapText="1"/>
    </xf>
    <xf numFmtId="0" fontId="39" fillId="24" borderId="15" xfId="68" applyFont="1" applyFill="1" applyBorder="1" applyAlignment="1">
      <alignment horizontal="center" vertical="center"/>
      <protection/>
    </xf>
    <xf numFmtId="0" fontId="39" fillId="24" borderId="15" xfId="64" applyNumberFormat="1" applyFont="1" applyFill="1" applyBorder="1" applyAlignment="1">
      <alignment horizontal="center" vertical="center"/>
      <protection/>
    </xf>
    <xf numFmtId="49" fontId="39" fillId="24" borderId="15" xfId="64" applyNumberFormat="1" applyFont="1" applyFill="1" applyBorder="1" applyAlignment="1">
      <alignment horizontal="center" vertical="center"/>
      <protection/>
    </xf>
    <xf numFmtId="2" fontId="0" fillId="24" borderId="15" xfId="68" applyNumberFormat="1" applyFont="1" applyFill="1" applyBorder="1" applyAlignment="1">
      <alignment horizontal="center" vertical="center" wrapText="1"/>
      <protection/>
    </xf>
    <xf numFmtId="0" fontId="0" fillId="24" borderId="15" xfId="64" applyNumberFormat="1" applyFont="1" applyFill="1" applyBorder="1" applyAlignment="1">
      <alignment horizontal="center" vertical="center" wrapText="1"/>
      <protection/>
    </xf>
    <xf numFmtId="2" fontId="0" fillId="24" borderId="15" xfId="68" applyNumberFormat="1" applyFont="1" applyFill="1" applyBorder="1" applyAlignment="1">
      <alignment horizontal="right" vertical="center" wrapText="1"/>
      <protection/>
    </xf>
    <xf numFmtId="43" fontId="0" fillId="24" borderId="15" xfId="47" applyFont="1" applyFill="1" applyBorder="1" applyAlignment="1">
      <alignment vertical="center" wrapText="1"/>
    </xf>
    <xf numFmtId="0" fontId="0" fillId="24" borderId="15" xfId="70" applyFont="1" applyFill="1" applyBorder="1" applyAlignment="1">
      <alignment horizontal="center" vertical="center" wrapText="1"/>
      <protection/>
    </xf>
    <xf numFmtId="0" fontId="0" fillId="24" borderId="15" xfId="62" applyFont="1" applyFill="1" applyBorder="1" applyAlignment="1">
      <alignment horizontal="right" vertical="center" wrapText="1"/>
      <protection/>
    </xf>
    <xf numFmtId="2" fontId="0" fillId="24" borderId="15" xfId="62" applyNumberFormat="1" applyFont="1" applyFill="1" applyBorder="1" applyAlignment="1">
      <alignment horizontal="center" vertical="center" wrapText="1"/>
      <protection/>
    </xf>
    <xf numFmtId="0" fontId="39" fillId="24" borderId="15" xfId="68" applyFont="1" applyFill="1" applyBorder="1" applyAlignment="1">
      <alignment horizontal="center" vertical="center" wrapText="1"/>
      <protection/>
    </xf>
    <xf numFmtId="0" fontId="39" fillId="24" borderId="15" xfId="64" applyNumberFormat="1" applyFont="1" applyFill="1" applyBorder="1" applyAlignment="1">
      <alignment horizontal="center" vertical="center" wrapText="1"/>
      <protection/>
    </xf>
    <xf numFmtId="49" fontId="39" fillId="24" borderId="15" xfId="64" applyNumberFormat="1" applyFont="1" applyFill="1" applyBorder="1" applyAlignment="1">
      <alignment horizontal="center" vertical="center" wrapText="1"/>
      <protection/>
    </xf>
    <xf numFmtId="2" fontId="40" fillId="24" borderId="15" xfId="68" applyNumberFormat="1" applyFont="1" applyFill="1" applyBorder="1" applyAlignment="1">
      <alignment horizontal="left" vertical="center" wrapText="1"/>
      <protection/>
    </xf>
    <xf numFmtId="43" fontId="40" fillId="24" borderId="15" xfId="44" applyFont="1" applyFill="1" applyBorder="1" applyAlignment="1">
      <alignment vertical="center" wrapText="1"/>
    </xf>
    <xf numFmtId="0" fontId="39" fillId="24" borderId="15" xfId="70" applyFont="1" applyFill="1" applyBorder="1" applyAlignment="1">
      <alignment horizontal="center" vertical="center" wrapText="1"/>
      <protection/>
    </xf>
    <xf numFmtId="0" fontId="40" fillId="24" borderId="15" xfId="68" applyNumberFormat="1" applyFont="1" applyFill="1" applyBorder="1" applyAlignment="1">
      <alignment horizontal="left" vertical="center" wrapText="1"/>
      <protection/>
    </xf>
    <xf numFmtId="0" fontId="39" fillId="24" borderId="15" xfId="68" applyNumberFormat="1" applyFont="1" applyFill="1" applyBorder="1" applyAlignment="1">
      <alignment horizontal="center" vertical="center" wrapText="1"/>
      <protection/>
    </xf>
    <xf numFmtId="0" fontId="0" fillId="24" borderId="15" xfId="68" applyNumberFormat="1" applyFont="1" applyFill="1" applyBorder="1" applyAlignment="1">
      <alignment horizontal="right" vertical="center" wrapText="1"/>
      <protection/>
    </xf>
    <xf numFmtId="2" fontId="0" fillId="24" borderId="15" xfId="75" applyNumberFormat="1" applyFont="1" applyFill="1" applyBorder="1" applyAlignment="1">
      <alignment horizontal="right" vertical="center" wrapText="1"/>
      <protection/>
    </xf>
    <xf numFmtId="0" fontId="0" fillId="24" borderId="15" xfId="68" applyNumberFormat="1" applyFont="1" applyFill="1" applyBorder="1" applyAlignment="1">
      <alignment horizontal="left" vertical="center" wrapText="1"/>
      <protection/>
    </xf>
    <xf numFmtId="43" fontId="33" fillId="24" borderId="15" xfId="47" applyFont="1" applyFill="1" applyBorder="1" applyAlignment="1">
      <alignment vertical="center" wrapText="1"/>
    </xf>
    <xf numFmtId="2" fontId="39" fillId="24" borderId="15" xfId="68" applyNumberFormat="1" applyFont="1" applyFill="1" applyBorder="1" applyAlignment="1">
      <alignment horizontal="center" vertical="center" wrapText="1"/>
      <protection/>
    </xf>
    <xf numFmtId="0" fontId="0" fillId="24" borderId="0" xfId="0" applyFont="1" applyFill="1" applyAlignment="1">
      <alignment/>
    </xf>
    <xf numFmtId="4" fontId="47" fillId="0" borderId="1" xfId="0" applyNumberFormat="1" applyFont="1" applyBorder="1" applyAlignment="1">
      <alignment horizontal="center" vertical="top" wrapText="1"/>
    </xf>
    <xf numFmtId="2" fontId="0" fillId="24" borderId="15" xfId="0" applyNumberFormat="1" applyFont="1" applyFill="1" applyBorder="1" applyAlignment="1">
      <alignment horizontal="right" vertical="center"/>
    </xf>
    <xf numFmtId="1" fontId="26" fillId="24" borderId="15" xfId="0" applyNumberFormat="1" applyFont="1" applyFill="1" applyBorder="1" applyAlignment="1">
      <alignment horizontal="center" vertical="center" wrapText="1"/>
    </xf>
    <xf numFmtId="2" fontId="26" fillId="24" borderId="15" xfId="75" applyNumberFormat="1" applyFont="1" applyFill="1" applyBorder="1" applyAlignment="1">
      <alignment horizontal="center" vertical="center" wrapText="1"/>
      <protection/>
    </xf>
    <xf numFmtId="2" fontId="26" fillId="24" borderId="15" xfId="0" applyNumberFormat="1" applyFont="1" applyFill="1" applyBorder="1" applyAlignment="1">
      <alignment horizontal="right" vertical="center"/>
    </xf>
    <xf numFmtId="0" fontId="26" fillId="24" borderId="0" xfId="0" applyFont="1" applyFill="1" applyAlignment="1">
      <alignment/>
    </xf>
    <xf numFmtId="0" fontId="55" fillId="24" borderId="0" xfId="0" applyFont="1" applyFill="1" applyBorder="1" applyAlignment="1">
      <alignment/>
    </xf>
    <xf numFmtId="0" fontId="55" fillId="24" borderId="0" xfId="0" applyFont="1" applyFill="1" applyBorder="1" applyAlignment="1">
      <alignment wrapText="1"/>
    </xf>
    <xf numFmtId="49" fontId="55" fillId="24" borderId="0" xfId="0" applyNumberFormat="1" applyFont="1" applyFill="1" applyBorder="1" applyAlignment="1">
      <alignment horizontal="left" wrapText="1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55" fillId="24" borderId="0" xfId="0" applyFont="1" applyFill="1" applyBorder="1" applyAlignment="1">
      <alignment horizontal="left"/>
    </xf>
    <xf numFmtId="0" fontId="59" fillId="24" borderId="0" xfId="0" applyFont="1" applyFill="1" applyBorder="1" applyAlignment="1">
      <alignment horizontal="center" vertical="center" wrapText="1"/>
    </xf>
    <xf numFmtId="0" fontId="59" fillId="24" borderId="0" xfId="0" applyFont="1" applyFill="1" applyBorder="1" applyAlignment="1">
      <alignment horizontal="center" vertical="center"/>
    </xf>
    <xf numFmtId="0" fontId="55" fillId="24" borderId="0" xfId="0" applyFont="1" applyFill="1" applyBorder="1" applyAlignment="1">
      <alignment horizontal="center"/>
    </xf>
    <xf numFmtId="0" fontId="55" fillId="24" borderId="0" xfId="0" applyFont="1" applyFill="1" applyBorder="1" applyAlignment="1">
      <alignment horizontal="right"/>
    </xf>
    <xf numFmtId="0" fontId="55" fillId="24" borderId="0" xfId="0" applyFont="1" applyFill="1" applyBorder="1" applyAlignment="1">
      <alignment horizontal="left" wrapText="1"/>
    </xf>
    <xf numFmtId="0" fontId="55" fillId="24" borderId="0" xfId="0" applyFont="1" applyFill="1" applyBorder="1" applyAlignment="1">
      <alignment horizontal="center" wrapText="1"/>
    </xf>
    <xf numFmtId="0" fontId="55" fillId="24" borderId="0" xfId="0" applyFont="1" applyFill="1" applyBorder="1" applyAlignment="1">
      <alignment horizontal="right" wrapText="1"/>
    </xf>
    <xf numFmtId="0" fontId="55" fillId="24" borderId="0" xfId="0" applyFont="1" applyFill="1" applyBorder="1" applyAlignment="1">
      <alignment/>
    </xf>
    <xf numFmtId="0" fontId="55" fillId="24" borderId="0" xfId="0" applyFont="1" applyFill="1" applyAlignment="1">
      <alignment horizontal="right"/>
    </xf>
    <xf numFmtId="0" fontId="0" fillId="24" borderId="0" xfId="0" applyFont="1" applyFill="1" applyBorder="1" applyAlignment="1">
      <alignment/>
    </xf>
    <xf numFmtId="0" fontId="55" fillId="24" borderId="0" xfId="75" applyFont="1" applyFill="1" applyAlignment="1">
      <alignment horizontal="left"/>
      <protection/>
    </xf>
    <xf numFmtId="0" fontId="55" fillId="24" borderId="0" xfId="75" applyFont="1" applyFill="1" applyAlignment="1">
      <alignment horizontal="center"/>
      <protection/>
    </xf>
    <xf numFmtId="0" fontId="55" fillId="24" borderId="0" xfId="75" applyFont="1" applyFill="1" applyAlignment="1">
      <alignment wrapText="1"/>
      <protection/>
    </xf>
    <xf numFmtId="2" fontId="55" fillId="24" borderId="0" xfId="75" applyNumberFormat="1" applyFont="1" applyFill="1" applyAlignment="1">
      <alignment horizontal="center"/>
      <protection/>
    </xf>
    <xf numFmtId="0" fontId="55" fillId="24" borderId="0" xfId="75" applyFont="1" applyFill="1">
      <alignment/>
      <protection/>
    </xf>
    <xf numFmtId="0" fontId="0" fillId="24" borderId="0" xfId="75" applyFont="1" applyFill="1">
      <alignment/>
      <protection/>
    </xf>
    <xf numFmtId="0" fontId="55" fillId="24" borderId="0" xfId="75" applyFont="1" applyFill="1" applyAlignment="1">
      <alignment horizontal="right"/>
      <protection/>
    </xf>
    <xf numFmtId="1" fontId="61" fillId="24" borderId="0" xfId="75" applyNumberFormat="1" applyFont="1" applyFill="1" applyAlignment="1">
      <alignment horizontal="right"/>
      <protection/>
    </xf>
    <xf numFmtId="0" fontId="0" fillId="24" borderId="0" xfId="75" applyFont="1" applyFill="1" applyBorder="1">
      <alignment/>
      <protection/>
    </xf>
    <xf numFmtId="0" fontId="62" fillId="24" borderId="0" xfId="75" applyFont="1" applyFill="1" applyAlignment="1">
      <alignment horizontal="center" wrapText="1"/>
      <protection/>
    </xf>
    <xf numFmtId="0" fontId="22" fillId="24" borderId="15" xfId="75" applyFont="1" applyFill="1" applyBorder="1" applyAlignment="1">
      <alignment horizontal="center" vertical="center" wrapText="1"/>
      <protection/>
    </xf>
    <xf numFmtId="0" fontId="55" fillId="24" borderId="0" xfId="75" applyFont="1" applyFill="1" applyBorder="1" applyAlignment="1">
      <alignment horizontal="center" wrapText="1"/>
      <protection/>
    </xf>
    <xf numFmtId="0" fontId="55" fillId="24" borderId="0" xfId="75" applyFont="1" applyFill="1" applyAlignment="1">
      <alignment horizontal="center" wrapText="1"/>
      <protection/>
    </xf>
    <xf numFmtId="2" fontId="22" fillId="24" borderId="15" xfId="75" applyNumberFormat="1" applyFont="1" applyFill="1" applyBorder="1" applyAlignment="1">
      <alignment horizontal="center" vertical="center" wrapText="1"/>
      <protection/>
    </xf>
    <xf numFmtId="2" fontId="22" fillId="24" borderId="15" xfId="75" applyNumberFormat="1" applyFont="1" applyFill="1" applyBorder="1" applyAlignment="1">
      <alignment vertical="center" wrapText="1"/>
      <protection/>
    </xf>
    <xf numFmtId="2" fontId="64" fillId="24" borderId="15" xfId="0" applyNumberFormat="1" applyFont="1" applyFill="1" applyBorder="1" applyAlignment="1" applyProtection="1">
      <alignment horizontal="right" vertical="center" wrapText="1"/>
      <protection/>
    </xf>
    <xf numFmtId="2" fontId="22" fillId="24" borderId="15" xfId="0" applyNumberFormat="1" applyFont="1" applyFill="1" applyBorder="1" applyAlignment="1" applyProtection="1">
      <alignment horizontal="center" vertical="center" wrapText="1"/>
      <protection/>
    </xf>
    <xf numFmtId="2" fontId="64" fillId="24" borderId="15" xfId="0" applyNumberFormat="1" applyFont="1" applyFill="1" applyBorder="1" applyAlignment="1">
      <alignment horizontal="right" vertical="center" wrapText="1"/>
    </xf>
    <xf numFmtId="0" fontId="22" fillId="24" borderId="0" xfId="0" applyFont="1" applyFill="1" applyAlignment="1">
      <alignment vertical="center" wrapText="1"/>
    </xf>
    <xf numFmtId="2" fontId="22" fillId="24" borderId="15" xfId="0" applyNumberFormat="1" applyFont="1" applyFill="1" applyBorder="1" applyAlignment="1">
      <alignment horizontal="right" vertical="center" wrapText="1"/>
    </xf>
    <xf numFmtId="2" fontId="64" fillId="24" borderId="15" xfId="75" applyNumberFormat="1" applyFont="1" applyFill="1" applyBorder="1" applyAlignment="1">
      <alignment horizontal="center" vertical="center" wrapText="1"/>
      <protection/>
    </xf>
    <xf numFmtId="2" fontId="64" fillId="24" borderId="15" xfId="75" applyNumberFormat="1" applyFont="1" applyFill="1" applyBorder="1" applyAlignment="1">
      <alignment vertical="center" wrapText="1"/>
      <protection/>
    </xf>
    <xf numFmtId="0" fontId="64" fillId="24" borderId="0" xfId="0" applyFont="1" applyFill="1" applyAlignment="1">
      <alignment vertical="center" wrapText="1"/>
    </xf>
    <xf numFmtId="2" fontId="64" fillId="24" borderId="0" xfId="0" applyNumberFormat="1" applyFont="1" applyFill="1" applyAlignment="1">
      <alignment vertical="center" wrapText="1"/>
    </xf>
    <xf numFmtId="2" fontId="0" fillId="24" borderId="15" xfId="75" applyNumberFormat="1" applyFont="1" applyFill="1" applyBorder="1" applyAlignment="1">
      <alignment vertical="center" wrapText="1"/>
      <protection/>
    </xf>
    <xf numFmtId="2" fontId="66" fillId="24" borderId="15" xfId="75" applyNumberFormat="1" applyFont="1" applyFill="1" applyBorder="1" applyAlignment="1">
      <alignment horizontal="center" vertical="center" wrapText="1"/>
      <protection/>
    </xf>
    <xf numFmtId="0" fontId="0" fillId="24" borderId="0" xfId="0" applyFont="1" applyFill="1" applyAlignment="1">
      <alignment vertical="center" wrapText="1"/>
    </xf>
    <xf numFmtId="2" fontId="0" fillId="24" borderId="0" xfId="0" applyNumberFormat="1" applyFont="1" applyFill="1" applyBorder="1" applyAlignment="1">
      <alignment vertical="center" wrapText="1"/>
    </xf>
    <xf numFmtId="2" fontId="0" fillId="24" borderId="0" xfId="0" applyNumberFormat="1" applyFont="1" applyFill="1" applyAlignment="1">
      <alignment horizontal="center" vertical="center"/>
    </xf>
    <xf numFmtId="2" fontId="25" fillId="24" borderId="15" xfId="0" applyNumberFormat="1" applyFont="1" applyFill="1" applyBorder="1" applyAlignment="1">
      <alignment horizontal="right" vertical="center"/>
    </xf>
    <xf numFmtId="0" fontId="25" fillId="24" borderId="0" xfId="0" applyFont="1" applyFill="1" applyBorder="1" applyAlignment="1">
      <alignment vertical="center"/>
    </xf>
    <xf numFmtId="2" fontId="0" fillId="24" borderId="17" xfId="0" applyNumberFormat="1" applyFont="1" applyFill="1" applyBorder="1" applyAlignment="1">
      <alignment horizontal="right" vertical="center"/>
    </xf>
    <xf numFmtId="2" fontId="26" fillId="24" borderId="18" xfId="0" applyNumberFormat="1" applyFont="1" applyFill="1" applyBorder="1" applyAlignment="1">
      <alignment horizontal="right" vertical="center"/>
    </xf>
    <xf numFmtId="0" fontId="0" fillId="24" borderId="0" xfId="75" applyFont="1" applyFill="1" applyAlignment="1">
      <alignment horizontal="center"/>
      <protection/>
    </xf>
    <xf numFmtId="0" fontId="0" fillId="24" borderId="0" xfId="75" applyFont="1" applyFill="1" applyAlignment="1">
      <alignment wrapText="1"/>
      <protection/>
    </xf>
    <xf numFmtId="0" fontId="0" fillId="24" borderId="0" xfId="75" applyFont="1" applyFill="1" applyBorder="1" applyAlignment="1">
      <alignment horizontal="center"/>
      <protection/>
    </xf>
    <xf numFmtId="2" fontId="65" fillId="24" borderId="0" xfId="75" applyNumberFormat="1" applyFont="1" applyFill="1" applyAlignment="1">
      <alignment horizontal="right"/>
      <protection/>
    </xf>
    <xf numFmtId="0" fontId="0" fillId="24" borderId="0" xfId="0" applyFont="1" applyFill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/>
    </xf>
    <xf numFmtId="0" fontId="22" fillId="24" borderId="0" xfId="75" applyFont="1" applyFill="1" applyAlignment="1">
      <alignment horizontal="center"/>
      <protection/>
    </xf>
    <xf numFmtId="0" fontId="27" fillId="24" borderId="0" xfId="75" applyFont="1" applyFill="1" applyBorder="1" applyAlignment="1">
      <alignment horizontal="center" vertical="top"/>
      <protection/>
    </xf>
    <xf numFmtId="0" fontId="27" fillId="24" borderId="0" xfId="75" applyFont="1" applyFill="1" applyBorder="1" applyAlignment="1">
      <alignment horizontal="left" vertical="top"/>
      <protection/>
    </xf>
    <xf numFmtId="0" fontId="22" fillId="24" borderId="0" xfId="75" applyFont="1" applyFill="1" applyBorder="1" applyAlignment="1">
      <alignment horizontal="center"/>
      <protection/>
    </xf>
    <xf numFmtId="2" fontId="0" fillId="24" borderId="0" xfId="0" applyNumberFormat="1" applyFont="1" applyFill="1" applyAlignment="1">
      <alignment vertical="top"/>
    </xf>
    <xf numFmtId="0" fontId="27" fillId="24" borderId="0" xfId="75" applyFont="1" applyFill="1" applyBorder="1" applyAlignment="1">
      <alignment horizontal="center" vertical="top" wrapText="1"/>
      <protection/>
    </xf>
    <xf numFmtId="2" fontId="0" fillId="24" borderId="0" xfId="0" applyNumberFormat="1" applyFont="1" applyFill="1" applyBorder="1" applyAlignment="1">
      <alignment vertical="top"/>
    </xf>
    <xf numFmtId="0" fontId="22" fillId="24" borderId="0" xfId="75" applyFont="1" applyFill="1" applyBorder="1" applyAlignment="1">
      <alignment horizontal="center" vertical="center"/>
      <protection/>
    </xf>
    <xf numFmtId="0" fontId="28" fillId="24" borderId="0" xfId="0" applyFont="1" applyFill="1" applyBorder="1" applyAlignment="1">
      <alignment horizontal="left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wrapText="1"/>
    </xf>
    <xf numFmtId="0" fontId="55" fillId="24" borderId="0" xfId="0" applyFont="1" applyFill="1" applyAlignment="1">
      <alignment/>
    </xf>
    <xf numFmtId="0" fontId="55" fillId="24" borderId="0" xfId="75" applyFont="1" applyFill="1" applyBorder="1">
      <alignment/>
      <protection/>
    </xf>
    <xf numFmtId="0" fontId="38" fillId="24" borderId="15" xfId="64" applyNumberFormat="1" applyFont="1" applyFill="1" applyBorder="1" applyAlignment="1">
      <alignment horizontal="center" vertical="center" wrapText="1"/>
      <protection/>
    </xf>
    <xf numFmtId="49" fontId="38" fillId="24" borderId="15" xfId="64" applyNumberFormat="1" applyFont="1" applyFill="1" applyBorder="1" applyAlignment="1">
      <alignment horizontal="center" vertical="center" wrapText="1"/>
      <protection/>
    </xf>
    <xf numFmtId="0" fontId="38" fillId="24" borderId="15" xfId="68" applyFont="1" applyFill="1" applyBorder="1" applyAlignment="1">
      <alignment horizontal="center" vertical="center" wrapText="1"/>
      <protection/>
    </xf>
    <xf numFmtId="0" fontId="0" fillId="24" borderId="15" xfId="0" applyNumberFormat="1" applyFont="1" applyFill="1" applyBorder="1" applyAlignment="1">
      <alignment horizontal="center" vertical="center" wrapText="1"/>
    </xf>
    <xf numFmtId="43" fontId="0" fillId="24" borderId="15" xfId="47" applyFont="1" applyFill="1" applyBorder="1" applyAlignment="1">
      <alignment horizontal="left" vertical="center" wrapText="1"/>
    </xf>
    <xf numFmtId="2" fontId="45" fillId="24" borderId="15" xfId="0" applyNumberFormat="1" applyFont="1" applyFill="1" applyBorder="1" applyAlignment="1">
      <alignment vertical="center" wrapText="1"/>
    </xf>
    <xf numFmtId="2" fontId="45" fillId="24" borderId="15" xfId="0" applyNumberFormat="1" applyFont="1" applyFill="1" applyBorder="1" applyAlignment="1">
      <alignment horizontal="right" vertical="center" wrapText="1"/>
    </xf>
    <xf numFmtId="2" fontId="46" fillId="24" borderId="15" xfId="0" applyNumberFormat="1" applyFont="1" applyFill="1" applyBorder="1" applyAlignment="1">
      <alignment horizontal="center" vertical="center" wrapText="1"/>
    </xf>
    <xf numFmtId="43" fontId="33" fillId="24" borderId="15" xfId="44" applyFont="1" applyFill="1" applyBorder="1" applyAlignment="1">
      <alignment vertical="center" wrapText="1"/>
    </xf>
    <xf numFmtId="2" fontId="0" fillId="24" borderId="15" xfId="71" applyNumberFormat="1" applyFont="1" applyFill="1" applyBorder="1" applyAlignment="1">
      <alignment horizontal="justify" vertical="center" wrapText="1"/>
      <protection/>
    </xf>
    <xf numFmtId="0" fontId="40" fillId="24" borderId="15" xfId="44" applyNumberFormat="1" applyFont="1" applyFill="1" applyBorder="1" applyAlignment="1">
      <alignment vertical="center" wrapText="1"/>
    </xf>
    <xf numFmtId="2" fontId="45" fillId="24" borderId="15" xfId="0" applyNumberFormat="1" applyFont="1" applyFill="1" applyBorder="1" applyAlignment="1">
      <alignment horizontal="center" vertical="center" wrapText="1"/>
    </xf>
    <xf numFmtId="49" fontId="27" fillId="24" borderId="15" xfId="0" applyNumberFormat="1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justify"/>
    </xf>
    <xf numFmtId="2" fontId="0" fillId="24" borderId="19" xfId="0" applyNumberFormat="1" applyFont="1" applyFill="1" applyBorder="1" applyAlignment="1">
      <alignment horizontal="right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22" fillId="24" borderId="0" xfId="0" applyFont="1" applyFill="1" applyAlignment="1">
      <alignment/>
    </xf>
    <xf numFmtId="0" fontId="26" fillId="24" borderId="0" xfId="0" applyFont="1" applyFill="1" applyAlignment="1">
      <alignment wrapText="1"/>
    </xf>
    <xf numFmtId="0" fontId="26" fillId="24" borderId="0" xfId="0" applyFont="1" applyFill="1" applyBorder="1" applyAlignment="1">
      <alignment wrapText="1"/>
    </xf>
    <xf numFmtId="0" fontId="25" fillId="24" borderId="0" xfId="0" applyFont="1" applyFill="1" applyAlignment="1">
      <alignment wrapText="1"/>
    </xf>
    <xf numFmtId="0" fontId="55" fillId="0" borderId="0" xfId="0" applyFont="1" applyAlignment="1">
      <alignment horizontal="right" wrapText="1"/>
    </xf>
    <xf numFmtId="0" fontId="55" fillId="0" borderId="0" xfId="0" applyFont="1" applyAlignment="1">
      <alignment horizontal="center" wrapText="1"/>
    </xf>
    <xf numFmtId="0" fontId="27" fillId="0" borderId="0" xfId="69" applyFont="1" applyAlignment="1">
      <alignment horizontal="center" vertical="top"/>
      <protection/>
    </xf>
    <xf numFmtId="0" fontId="59" fillId="24" borderId="0" xfId="0" applyFont="1" applyFill="1" applyBorder="1" applyAlignment="1">
      <alignment horizontal="left" wrapText="1"/>
    </xf>
    <xf numFmtId="2" fontId="64" fillId="24" borderId="20" xfId="0" applyNumberFormat="1" applyFont="1" applyFill="1" applyBorder="1" applyAlignment="1">
      <alignment horizontal="center" vertical="center"/>
    </xf>
    <xf numFmtId="0" fontId="59" fillId="24" borderId="0" xfId="0" applyFont="1" applyFill="1" applyBorder="1" applyAlignment="1">
      <alignment/>
    </xf>
    <xf numFmtId="49" fontId="59" fillId="24" borderId="0" xfId="0" applyNumberFormat="1" applyFont="1" applyFill="1" applyBorder="1" applyAlignment="1">
      <alignment horizontal="left" wrapText="1"/>
    </xf>
    <xf numFmtId="2" fontId="64" fillId="24" borderId="0" xfId="75" applyNumberFormat="1" applyFont="1" applyFill="1" applyBorder="1" applyAlignment="1">
      <alignment horizontal="center" vertical="center" wrapText="1"/>
      <protection/>
    </xf>
    <xf numFmtId="2" fontId="64" fillId="24" borderId="0" xfId="75" applyNumberFormat="1" applyFont="1" applyFill="1" applyBorder="1" applyAlignment="1">
      <alignment vertical="center" wrapText="1"/>
      <protection/>
    </xf>
    <xf numFmtId="2" fontId="64" fillId="24" borderId="0" xfId="0" applyNumberFormat="1" applyFont="1" applyFill="1" applyBorder="1" applyAlignment="1">
      <alignment horizontal="right" vertical="center" wrapText="1"/>
    </xf>
    <xf numFmtId="2" fontId="64" fillId="24" borderId="21" xfId="0" applyNumberFormat="1" applyFont="1" applyFill="1" applyBorder="1" applyAlignment="1">
      <alignment horizontal="right" vertical="center" wrapText="1"/>
    </xf>
    <xf numFmtId="0" fontId="0" fillId="0" borderId="0" xfId="69" applyFont="1">
      <alignment/>
      <protection/>
    </xf>
    <xf numFmtId="0" fontId="27" fillId="0" borderId="0" xfId="69" applyFont="1">
      <alignment/>
      <protection/>
    </xf>
    <xf numFmtId="0" fontId="27" fillId="0" borderId="0" xfId="69" applyFont="1" applyAlignment="1">
      <alignment horizontal="center"/>
      <protection/>
    </xf>
    <xf numFmtId="0" fontId="67" fillId="0" borderId="0" xfId="69" applyFont="1" applyAlignment="1">
      <alignment horizontal="left"/>
      <protection/>
    </xf>
    <xf numFmtId="0" fontId="55" fillId="0" borderId="0" xfId="0" applyFont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justify" wrapText="1"/>
    </xf>
    <xf numFmtId="0" fontId="55" fillId="0" borderId="22" xfId="0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5" fillId="0" borderId="22" xfId="0" applyFont="1" applyBorder="1" applyAlignment="1">
      <alignment horizontal="right" vertical="top" wrapText="1"/>
    </xf>
    <xf numFmtId="2" fontId="55" fillId="0" borderId="0" xfId="0" applyNumberFormat="1" applyFont="1" applyAlignment="1">
      <alignment horizontal="center" wrapText="1"/>
    </xf>
    <xf numFmtId="0" fontId="55" fillId="0" borderId="20" xfId="0" applyFont="1" applyBorder="1" applyAlignment="1">
      <alignment horizontal="center" vertical="top" wrapText="1"/>
    </xf>
    <xf numFmtId="0" fontId="55" fillId="0" borderId="0" xfId="0" applyFont="1" applyAlignment="1">
      <alignment horizontal="right" vertical="top" wrapText="1"/>
    </xf>
    <xf numFmtId="0" fontId="27" fillId="0" borderId="0" xfId="0" applyFont="1" applyAlignment="1">
      <alignment horizontal="center" vertical="top" wrapText="1"/>
    </xf>
    <xf numFmtId="0" fontId="55" fillId="0" borderId="2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vertical="center" wrapText="1"/>
    </xf>
    <xf numFmtId="1" fontId="29" fillId="0" borderId="15" xfId="0" applyNumberFormat="1" applyFont="1" applyFill="1" applyBorder="1" applyAlignment="1">
      <alignment horizontal="center" vertical="center" wrapText="1"/>
    </xf>
    <xf numFmtId="0" fontId="37" fillId="24" borderId="15" xfId="0" applyFont="1" applyFill="1" applyBorder="1" applyAlignment="1">
      <alignment horizontal="right" vertical="center" wrapText="1"/>
    </xf>
    <xf numFmtId="0" fontId="36" fillId="24" borderId="15" xfId="0" applyFont="1" applyFill="1" applyBorder="1" applyAlignment="1">
      <alignment horizontal="right" vertical="center" wrapText="1"/>
    </xf>
    <xf numFmtId="2" fontId="26" fillId="24" borderId="15" xfId="0" applyNumberFormat="1" applyFont="1" applyFill="1" applyBorder="1" applyAlignment="1" applyProtection="1">
      <alignment horizontal="right" vertical="center" wrapText="1"/>
      <protection/>
    </xf>
    <xf numFmtId="2" fontId="0" fillId="24" borderId="15" xfId="0" applyNumberFormat="1" applyFont="1" applyFill="1" applyBorder="1" applyAlignment="1" applyProtection="1">
      <alignment horizontal="center" vertical="center" wrapText="1"/>
      <protection/>
    </xf>
    <xf numFmtId="2" fontId="26" fillId="24" borderId="15" xfId="75" applyNumberFormat="1" applyFont="1" applyFill="1" applyBorder="1" applyAlignment="1">
      <alignment vertical="center" wrapText="1"/>
      <protection/>
    </xf>
    <xf numFmtId="2" fontId="26" fillId="24" borderId="15" xfId="0" applyNumberFormat="1" applyFont="1" applyFill="1" applyBorder="1" applyAlignment="1">
      <alignment horizontal="right" vertical="center" wrapText="1"/>
    </xf>
    <xf numFmtId="2" fontId="26" fillId="24" borderId="20" xfId="0" applyNumberFormat="1" applyFont="1" applyFill="1" applyBorder="1" applyAlignment="1">
      <alignment horizontal="center" vertical="center"/>
    </xf>
    <xf numFmtId="2" fontId="26" fillId="24" borderId="21" xfId="0" applyNumberFormat="1" applyFont="1" applyFill="1" applyBorder="1" applyAlignment="1">
      <alignment horizontal="center" vertical="center"/>
    </xf>
    <xf numFmtId="0" fontId="0" fillId="24" borderId="0" xfId="75" applyFont="1" applyFill="1" applyBorder="1" applyAlignment="1">
      <alignment horizontal="center" vertical="top"/>
      <protection/>
    </xf>
    <xf numFmtId="0" fontId="22" fillId="24" borderId="0" xfId="0" applyFont="1" applyFill="1" applyBorder="1" applyAlignment="1">
      <alignment/>
    </xf>
    <xf numFmtId="0" fontId="22" fillId="24" borderId="0" xfId="0" applyFont="1" applyFill="1" applyBorder="1" applyAlignment="1">
      <alignment vertical="center" wrapText="1"/>
    </xf>
    <xf numFmtId="0" fontId="64" fillId="24" borderId="0" xfId="0" applyFont="1" applyFill="1" applyBorder="1" applyAlignment="1">
      <alignment vertical="center" wrapText="1"/>
    </xf>
    <xf numFmtId="0" fontId="0" fillId="24" borderId="20" xfId="75" applyFont="1" applyFill="1" applyBorder="1" applyAlignment="1">
      <alignment horizontal="center"/>
      <protection/>
    </xf>
    <xf numFmtId="0" fontId="0" fillId="24" borderId="20" xfId="75" applyFont="1" applyFill="1" applyBorder="1" applyAlignment="1">
      <alignment horizontal="center" vertical="center"/>
      <protection/>
    </xf>
    <xf numFmtId="0" fontId="22" fillId="24" borderId="20" xfId="75" applyFont="1" applyFill="1" applyBorder="1" applyAlignment="1">
      <alignment horizontal="center" vertical="center"/>
      <protection/>
    </xf>
    <xf numFmtId="0" fontId="22" fillId="24" borderId="15" xfId="75" applyFont="1" applyFill="1" applyBorder="1" applyAlignment="1">
      <alignment horizontal="center" wrapText="1"/>
      <protection/>
    </xf>
    <xf numFmtId="0" fontId="22" fillId="24" borderId="20" xfId="75" applyFont="1" applyFill="1" applyBorder="1" applyAlignment="1">
      <alignment horizontal="center"/>
      <protection/>
    </xf>
    <xf numFmtId="2" fontId="59" fillId="24" borderId="0" xfId="0" applyNumberFormat="1" applyFont="1" applyFill="1" applyBorder="1" applyAlignment="1">
      <alignment horizontal="center"/>
    </xf>
    <xf numFmtId="4" fontId="48" fillId="0" borderId="16" xfId="0" applyNumberFormat="1" applyFont="1" applyFill="1" applyBorder="1" applyAlignment="1">
      <alignment horizontal="center" vertical="center" wrapText="1"/>
    </xf>
    <xf numFmtId="4" fontId="48" fillId="0" borderId="1" xfId="0" applyNumberFormat="1" applyFont="1" applyFill="1" applyBorder="1" applyAlignment="1">
      <alignment horizontal="center" vertical="center" wrapText="1"/>
    </xf>
    <xf numFmtId="2" fontId="29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192" fontId="0" fillId="0" borderId="15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/>
    </xf>
    <xf numFmtId="1" fontId="0" fillId="0" borderId="15" xfId="75" applyNumberFormat="1" applyFont="1" applyFill="1" applyBorder="1" applyAlignment="1">
      <alignment horizontal="center" vertical="center" wrapText="1"/>
      <protection/>
    </xf>
    <xf numFmtId="1" fontId="0" fillId="0" borderId="15" xfId="0" applyNumberFormat="1" applyFont="1" applyFill="1" applyBorder="1" applyAlignment="1">
      <alignment horizontal="center" vertical="center" wrapText="1"/>
    </xf>
    <xf numFmtId="2" fontId="0" fillId="0" borderId="15" xfId="75" applyNumberFormat="1" applyFont="1" applyFill="1" applyBorder="1" applyAlignment="1">
      <alignment horizontal="center" vertical="center" wrapText="1"/>
      <protection/>
    </xf>
    <xf numFmtId="191" fontId="0" fillId="0" borderId="15" xfId="0" applyNumberFormat="1" applyFont="1" applyFill="1" applyBorder="1" applyAlignment="1">
      <alignment horizontal="center" vertical="center" wrapText="1"/>
    </xf>
    <xf numFmtId="192" fontId="29" fillId="0" borderId="15" xfId="0" applyNumberFormat="1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2" fontId="0" fillId="0" borderId="15" xfId="70" applyNumberFormat="1" applyFont="1" applyFill="1" applyBorder="1" applyAlignment="1">
      <alignment horizontal="center" vertical="center" wrapText="1"/>
      <protection/>
    </xf>
    <xf numFmtId="2" fontId="29" fillId="0" borderId="15" xfId="68" applyNumberFormat="1" applyFont="1" applyFill="1" applyBorder="1" applyAlignment="1">
      <alignment horizontal="center" vertical="center" wrapText="1"/>
      <protection/>
    </xf>
    <xf numFmtId="2" fontId="29" fillId="0" borderId="15" xfId="68" applyNumberFormat="1" applyFont="1" applyFill="1" applyBorder="1" applyAlignment="1">
      <alignment horizontal="center" vertical="center"/>
      <protection/>
    </xf>
    <xf numFmtId="0" fontId="39" fillId="0" borderId="15" xfId="68" applyFont="1" applyFill="1" applyBorder="1" applyAlignment="1">
      <alignment horizontal="center" vertical="center"/>
      <protection/>
    </xf>
    <xf numFmtId="0" fontId="0" fillId="0" borderId="15" xfId="70" applyFont="1" applyFill="1" applyBorder="1" applyAlignment="1">
      <alignment horizontal="center" vertical="center" wrapText="1"/>
      <protection/>
    </xf>
    <xf numFmtId="0" fontId="39" fillId="0" borderId="15" xfId="70" applyFont="1" applyFill="1" applyBorder="1" applyAlignment="1">
      <alignment horizontal="center" vertical="center" wrapText="1"/>
      <protection/>
    </xf>
    <xf numFmtId="2" fontId="39" fillId="0" borderId="15" xfId="70" applyNumberFormat="1" applyFont="1" applyFill="1" applyBorder="1" applyAlignment="1">
      <alignment horizontal="center" vertical="center" wrapText="1"/>
      <protection/>
    </xf>
    <xf numFmtId="192" fontId="0" fillId="0" borderId="15" xfId="70" applyNumberFormat="1" applyFont="1" applyFill="1" applyBorder="1" applyAlignment="1">
      <alignment horizontal="center" vertical="center" wrapText="1"/>
      <protection/>
    </xf>
    <xf numFmtId="0" fontId="39" fillId="0" borderId="15" xfId="68" applyFont="1" applyFill="1" applyBorder="1" applyAlignment="1">
      <alignment horizontal="center" vertical="center" wrapText="1"/>
      <protection/>
    </xf>
    <xf numFmtId="1" fontId="29" fillId="0" borderId="15" xfId="68" applyNumberFormat="1" applyFont="1" applyFill="1" applyBorder="1" applyAlignment="1">
      <alignment horizontal="center" vertical="center" wrapText="1"/>
      <protection/>
    </xf>
    <xf numFmtId="0" fontId="38" fillId="0" borderId="15" xfId="70" applyFont="1" applyFill="1" applyBorder="1" applyAlignment="1">
      <alignment horizontal="center" vertical="center" wrapText="1"/>
      <protection/>
    </xf>
    <xf numFmtId="0" fontId="46" fillId="0" borderId="15" xfId="70" applyFont="1" applyFill="1" applyBorder="1" applyAlignment="1">
      <alignment horizontal="center" vertical="center" wrapText="1"/>
      <protection/>
    </xf>
    <xf numFmtId="2" fontId="0" fillId="0" borderId="15" xfId="71" applyNumberFormat="1" applyFont="1" applyFill="1" applyBorder="1" applyAlignment="1">
      <alignment horizontal="center" vertical="center" wrapText="1"/>
      <protection/>
    </xf>
    <xf numFmtId="0" fontId="45" fillId="0" borderId="15" xfId="70" applyFont="1" applyFill="1" applyBorder="1" applyAlignment="1">
      <alignment horizontal="center" vertical="center" wrapText="1"/>
      <protection/>
    </xf>
    <xf numFmtId="0" fontId="55" fillId="0" borderId="0" xfId="0" applyFont="1" applyBorder="1" applyAlignment="1">
      <alignment vertical="center" wrapText="1"/>
    </xf>
    <xf numFmtId="0" fontId="55" fillId="0" borderId="0" xfId="0" applyFont="1" applyBorder="1" applyAlignment="1">
      <alignment wrapText="1"/>
    </xf>
    <xf numFmtId="2" fontId="55" fillId="0" borderId="15" xfId="0" applyNumberFormat="1" applyFont="1" applyBorder="1" applyAlignment="1">
      <alignment horizontal="center" vertical="center" wrapText="1"/>
    </xf>
    <xf numFmtId="2" fontId="55" fillId="0" borderId="15" xfId="0" applyNumberFormat="1" applyFont="1" applyFill="1" applyBorder="1" applyAlignment="1">
      <alignment horizontal="center" vertical="top" wrapText="1"/>
    </xf>
    <xf numFmtId="2" fontId="0" fillId="0" borderId="15" xfId="0" applyNumberFormat="1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vertical="center" wrapText="1"/>
    </xf>
    <xf numFmtId="0" fontId="35" fillId="0" borderId="15" xfId="0" applyFont="1" applyFill="1" applyBorder="1" applyAlignment="1">
      <alignment horizontal="right" vertical="center" wrapText="1"/>
    </xf>
    <xf numFmtId="2" fontId="26" fillId="0" borderId="15" xfId="0" applyNumberFormat="1" applyFont="1" applyFill="1" applyBorder="1" applyAlignment="1">
      <alignment horizontal="right" vertical="center"/>
    </xf>
    <xf numFmtId="0" fontId="33" fillId="0" borderId="15" xfId="0" applyFont="1" applyFill="1" applyBorder="1" applyAlignment="1">
      <alignment vertical="center" wrapText="1"/>
    </xf>
    <xf numFmtId="0" fontId="0" fillId="0" borderId="15" xfId="75" applyFont="1" applyFill="1" applyBorder="1" applyAlignment="1">
      <alignment horizontal="justify" vertical="center" wrapText="1"/>
      <protection/>
    </xf>
    <xf numFmtId="0" fontId="0" fillId="0" borderId="15" xfId="75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5" xfId="75" applyFont="1" applyFill="1" applyBorder="1" applyAlignment="1">
      <alignment horizontal="right" vertical="center" wrapText="1"/>
      <protection/>
    </xf>
    <xf numFmtId="0" fontId="36" fillId="0" borderId="15" xfId="0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right" vertical="center" wrapText="1"/>
    </xf>
    <xf numFmtId="0" fontId="29" fillId="0" borderId="15" xfId="0" applyFont="1" applyFill="1" applyBorder="1" applyAlignment="1">
      <alignment horizontal="right" vertical="center" wrapText="1"/>
    </xf>
    <xf numFmtId="0" fontId="40" fillId="0" borderId="15" xfId="0" applyFont="1" applyFill="1" applyBorder="1" applyAlignment="1">
      <alignment horizontal="left" vertical="center" wrapText="1"/>
    </xf>
    <xf numFmtId="2" fontId="0" fillId="0" borderId="15" xfId="0" applyNumberFormat="1" applyFont="1" applyFill="1" applyBorder="1" applyAlignment="1">
      <alignment horizontal="justify" vertical="center" wrapText="1"/>
    </xf>
    <xf numFmtId="2" fontId="0" fillId="0" borderId="15" xfId="0" applyNumberFormat="1" applyFont="1" applyFill="1" applyBorder="1" applyAlignment="1">
      <alignment vertical="center" wrapText="1"/>
    </xf>
    <xf numFmtId="0" fontId="29" fillId="0" borderId="15" xfId="0" applyFont="1" applyFill="1" applyBorder="1" applyAlignment="1">
      <alignment horizontal="right" wrapText="1"/>
    </xf>
    <xf numFmtId="2" fontId="0" fillId="0" borderId="15" xfId="68" applyNumberFormat="1" applyFont="1" applyFill="1" applyBorder="1" applyAlignment="1">
      <alignment horizontal="justify" vertical="center" wrapText="1"/>
      <protection/>
    </xf>
    <xf numFmtId="2" fontId="0" fillId="0" borderId="15" xfId="68" applyNumberFormat="1" applyFont="1" applyFill="1" applyBorder="1" applyAlignment="1">
      <alignment horizontal="right" vertical="center" wrapText="1"/>
      <protection/>
    </xf>
    <xf numFmtId="0" fontId="29" fillId="0" borderId="15" xfId="0" applyFont="1" applyFill="1" applyBorder="1" applyAlignment="1">
      <alignment horizontal="left" vertical="center" wrapText="1"/>
    </xf>
    <xf numFmtId="2" fontId="0" fillId="0" borderId="15" xfId="68" applyNumberFormat="1" applyFont="1" applyFill="1" applyBorder="1" applyAlignment="1">
      <alignment horizontal="center" vertical="center" wrapText="1"/>
      <protection/>
    </xf>
    <xf numFmtId="2" fontId="64" fillId="0" borderId="15" xfId="0" applyNumberFormat="1" applyFont="1" applyFill="1" applyBorder="1" applyAlignment="1" applyProtection="1">
      <alignment horizontal="right" vertical="center" wrapText="1"/>
      <protection/>
    </xf>
    <xf numFmtId="2" fontId="22" fillId="0" borderId="15" xfId="0" applyNumberFormat="1" applyFont="1" applyFill="1" applyBorder="1" applyAlignment="1" applyProtection="1">
      <alignment horizontal="center" vertical="center" wrapText="1"/>
      <protection/>
    </xf>
    <xf numFmtId="2" fontId="22" fillId="0" borderId="15" xfId="75" applyNumberFormat="1" applyFont="1" applyFill="1" applyBorder="1" applyAlignment="1">
      <alignment horizontal="center" vertical="center" wrapText="1"/>
      <protection/>
    </xf>
    <xf numFmtId="2" fontId="22" fillId="0" borderId="15" xfId="0" applyNumberFormat="1" applyFont="1" applyFill="1" applyBorder="1" applyAlignment="1">
      <alignment horizontal="right" vertical="center" wrapText="1"/>
    </xf>
    <xf numFmtId="0" fontId="55" fillId="0" borderId="0" xfId="0" applyFont="1" applyAlignment="1">
      <alignment horizontal="center" vertical="top" wrapText="1"/>
    </xf>
    <xf numFmtId="0" fontId="48" fillId="0" borderId="0" xfId="0" applyFont="1" applyAlignment="1">
      <alignment horizontal="left" vertical="top" wrapText="1"/>
    </xf>
    <xf numFmtId="0" fontId="52" fillId="0" borderId="0" xfId="0" applyFont="1" applyAlignment="1">
      <alignment vertical="top" wrapText="1"/>
    </xf>
    <xf numFmtId="0" fontId="27" fillId="0" borderId="0" xfId="69" applyFont="1" applyAlignment="1">
      <alignment horizontal="center" vertical="top"/>
      <protection/>
    </xf>
    <xf numFmtId="0" fontId="55" fillId="0" borderId="23" xfId="0" applyFont="1" applyBorder="1" applyAlignment="1">
      <alignment horizontal="left" vertical="center" wrapText="1"/>
    </xf>
    <xf numFmtId="0" fontId="55" fillId="0" borderId="24" xfId="0" applyFont="1" applyBorder="1" applyAlignment="1">
      <alignment horizontal="left" vertical="center" wrapText="1"/>
    </xf>
    <xf numFmtId="0" fontId="55" fillId="0" borderId="23" xfId="0" applyFont="1" applyBorder="1" applyAlignment="1">
      <alignment horizontal="right" vertical="top" wrapText="1"/>
    </xf>
    <xf numFmtId="0" fontId="55" fillId="0" borderId="24" xfId="0" applyFont="1" applyBorder="1" applyAlignment="1">
      <alignment horizontal="right" vertical="top" wrapText="1"/>
    </xf>
    <xf numFmtId="0" fontId="55" fillId="0" borderId="25" xfId="0" applyFont="1" applyBorder="1" applyAlignment="1">
      <alignment horizontal="right" vertical="center" wrapText="1"/>
    </xf>
    <xf numFmtId="0" fontId="55" fillId="0" borderId="26" xfId="0" applyFont="1" applyBorder="1" applyAlignment="1">
      <alignment horizontal="right" vertical="center" wrapText="1"/>
    </xf>
    <xf numFmtId="0" fontId="59" fillId="0" borderId="0" xfId="0" applyFont="1" applyAlignment="1">
      <alignment horizontal="center" wrapText="1"/>
    </xf>
    <xf numFmtId="0" fontId="55" fillId="0" borderId="0" xfId="0" applyFont="1" applyAlignment="1">
      <alignment horizontal="left" vertical="top" wrapText="1"/>
    </xf>
    <xf numFmtId="0" fontId="55" fillId="0" borderId="0" xfId="0" applyFont="1" applyAlignment="1">
      <alignment horizontal="right" wrapText="1"/>
    </xf>
    <xf numFmtId="0" fontId="55" fillId="0" borderId="2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5" fillId="0" borderId="0" xfId="69" applyFont="1" applyAlignment="1">
      <alignment horizontal="right"/>
      <protection/>
    </xf>
    <xf numFmtId="0" fontId="55" fillId="0" borderId="0" xfId="69" applyFont="1" applyAlignment="1">
      <alignment horizontal="center"/>
      <protection/>
    </xf>
    <xf numFmtId="0" fontId="47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4" fontId="48" fillId="0" borderId="20" xfId="0" applyNumberFormat="1" applyFont="1" applyBorder="1" applyAlignment="1">
      <alignment horizontal="center" vertical="top"/>
    </xf>
    <xf numFmtId="0" fontId="48" fillId="0" borderId="20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0" xfId="0" applyFont="1" applyAlignment="1">
      <alignment vertical="top" wrapText="1"/>
    </xf>
    <xf numFmtId="0" fontId="29" fillId="0" borderId="12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 wrapText="1"/>
    </xf>
    <xf numFmtId="0" fontId="29" fillId="0" borderId="34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right" vertical="top" wrapText="1"/>
    </xf>
    <xf numFmtId="0" fontId="47" fillId="0" borderId="33" xfId="0" applyFont="1" applyBorder="1" applyAlignment="1">
      <alignment horizontal="right" vertical="top" wrapText="1"/>
    </xf>
    <xf numFmtId="0" fontId="47" fillId="0" borderId="34" xfId="0" applyFont="1" applyBorder="1" applyAlignment="1">
      <alignment horizontal="right" vertical="top" wrapText="1"/>
    </xf>
    <xf numFmtId="0" fontId="0" fillId="0" borderId="1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49" fillId="0" borderId="12" xfId="0" applyFont="1" applyBorder="1" applyAlignment="1">
      <alignment wrapText="1"/>
    </xf>
    <xf numFmtId="0" fontId="49" fillId="0" borderId="33" xfId="0" applyFont="1" applyBorder="1" applyAlignment="1">
      <alignment wrapText="1"/>
    </xf>
    <xf numFmtId="0" fontId="49" fillId="0" borderId="34" xfId="0" applyFont="1" applyBorder="1" applyAlignment="1">
      <alignment wrapText="1"/>
    </xf>
    <xf numFmtId="0" fontId="48" fillId="0" borderId="12" xfId="0" applyFont="1" applyBorder="1" applyAlignment="1">
      <alignment horizontal="right" vertical="top" wrapText="1"/>
    </xf>
    <xf numFmtId="0" fontId="48" fillId="0" borderId="33" xfId="0" applyFont="1" applyBorder="1" applyAlignment="1">
      <alignment horizontal="right" vertical="top" wrapText="1"/>
    </xf>
    <xf numFmtId="0" fontId="48" fillId="0" borderId="34" xfId="0" applyFont="1" applyBorder="1" applyAlignment="1">
      <alignment horizontal="right" vertical="top" wrapText="1"/>
    </xf>
    <xf numFmtId="0" fontId="48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48" fillId="0" borderId="2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right" wrapText="1"/>
    </xf>
    <xf numFmtId="0" fontId="47" fillId="0" borderId="33" xfId="0" applyFont="1" applyBorder="1" applyAlignment="1">
      <alignment horizontal="right" wrapText="1"/>
    </xf>
    <xf numFmtId="0" fontId="47" fillId="0" borderId="34" xfId="0" applyFont="1" applyBorder="1" applyAlignment="1">
      <alignment horizontal="right" wrapText="1"/>
    </xf>
    <xf numFmtId="0" fontId="48" fillId="0" borderId="0" xfId="0" applyFont="1" applyAlignment="1">
      <alignment horizontal="center" vertical="top" wrapText="1"/>
    </xf>
    <xf numFmtId="0" fontId="51" fillId="0" borderId="21" xfId="0" applyFont="1" applyBorder="1" applyAlignment="1">
      <alignment horizontal="center" vertical="top" wrapText="1"/>
    </xf>
    <xf numFmtId="0" fontId="48" fillId="0" borderId="21" xfId="0" applyFont="1" applyBorder="1" applyAlignment="1">
      <alignment horizontal="center" vertical="top" wrapText="1"/>
    </xf>
    <xf numFmtId="0" fontId="0" fillId="24" borderId="20" xfId="75" applyFont="1" applyFill="1" applyBorder="1" applyAlignment="1">
      <alignment horizontal="center"/>
      <protection/>
    </xf>
    <xf numFmtId="2" fontId="0" fillId="24" borderId="25" xfId="0" applyNumberFormat="1" applyFont="1" applyFill="1" applyBorder="1" applyAlignment="1" applyProtection="1">
      <alignment horizontal="right" vertical="center" wrapText="1"/>
      <protection/>
    </xf>
    <xf numFmtId="2" fontId="0" fillId="24" borderId="26" xfId="0" applyNumberFormat="1" applyFont="1" applyFill="1" applyBorder="1" applyAlignment="1" applyProtection="1">
      <alignment horizontal="right" vertical="center" wrapText="1"/>
      <protection/>
    </xf>
    <xf numFmtId="2" fontId="26" fillId="24" borderId="25" xfId="0" applyNumberFormat="1" applyFont="1" applyFill="1" applyBorder="1" applyAlignment="1">
      <alignment horizontal="right" vertical="center" wrapText="1"/>
    </xf>
    <xf numFmtId="2" fontId="26" fillId="24" borderId="26" xfId="0" applyNumberFormat="1" applyFont="1" applyFill="1" applyBorder="1" applyAlignment="1">
      <alignment horizontal="right" vertical="center" wrapText="1"/>
    </xf>
    <xf numFmtId="2" fontId="26" fillId="24" borderId="0" xfId="0" applyNumberFormat="1" applyFont="1" applyFill="1" applyBorder="1" applyAlignment="1">
      <alignment horizontal="right" vertical="center"/>
    </xf>
    <xf numFmtId="2" fontId="0" fillId="24" borderId="0" xfId="0" applyNumberFormat="1" applyFont="1" applyFill="1" applyBorder="1" applyAlignment="1">
      <alignment horizontal="right" vertical="center"/>
    </xf>
    <xf numFmtId="2" fontId="25" fillId="24" borderId="0" xfId="0" applyNumberFormat="1" applyFont="1" applyFill="1" applyBorder="1" applyAlignment="1">
      <alignment horizontal="right" vertical="center"/>
    </xf>
    <xf numFmtId="0" fontId="0" fillId="24" borderId="20" xfId="75" applyFont="1" applyFill="1" applyBorder="1" applyAlignment="1">
      <alignment horizontal="center" vertical="center"/>
      <protection/>
    </xf>
    <xf numFmtId="0" fontId="0" fillId="24" borderId="0" xfId="75" applyFont="1" applyFill="1" applyBorder="1" applyAlignment="1">
      <alignment horizontal="center" vertical="top"/>
      <protection/>
    </xf>
    <xf numFmtId="0" fontId="0" fillId="24" borderId="15" xfId="75" applyFont="1" applyFill="1" applyBorder="1" applyAlignment="1">
      <alignment horizontal="center" vertical="center" wrapText="1"/>
      <protection/>
    </xf>
    <xf numFmtId="0" fontId="55" fillId="24" borderId="0" xfId="0" applyFont="1" applyFill="1" applyBorder="1" applyAlignment="1">
      <alignment horizontal="left" wrapText="1"/>
    </xf>
    <xf numFmtId="0" fontId="43" fillId="24" borderId="0" xfId="0" applyFont="1" applyFill="1" applyAlignment="1">
      <alignment horizontal="center" vertical="center" wrapText="1"/>
    </xf>
    <xf numFmtId="49" fontId="58" fillId="24" borderId="0" xfId="0" applyNumberFormat="1" applyFont="1" applyFill="1" applyAlignment="1">
      <alignment horizontal="center" vertical="center" wrapText="1"/>
    </xf>
    <xf numFmtId="0" fontId="27" fillId="24" borderId="0" xfId="75" applyFont="1" applyFill="1" applyAlignment="1">
      <alignment horizontal="center" vertical="top" wrapText="1"/>
      <protection/>
    </xf>
    <xf numFmtId="0" fontId="55" fillId="24" borderId="0" xfId="0" applyFont="1" applyFill="1" applyAlignment="1">
      <alignment horizontal="right"/>
    </xf>
    <xf numFmtId="0" fontId="29" fillId="24" borderId="17" xfId="75" applyFont="1" applyFill="1" applyBorder="1" applyAlignment="1">
      <alignment horizontal="center" vertical="center" wrapText="1"/>
      <protection/>
    </xf>
    <xf numFmtId="0" fontId="29" fillId="24" borderId="19" xfId="75" applyFont="1" applyFill="1" applyBorder="1" applyAlignment="1">
      <alignment horizontal="center" vertical="center" wrapText="1"/>
      <protection/>
    </xf>
    <xf numFmtId="0" fontId="22" fillId="24" borderId="17" xfId="75" applyFont="1" applyFill="1" applyBorder="1" applyAlignment="1">
      <alignment horizontal="center" vertical="center" wrapText="1"/>
      <protection/>
    </xf>
    <xf numFmtId="0" fontId="22" fillId="24" borderId="19" xfId="75" applyFont="1" applyFill="1" applyBorder="1" applyAlignment="1">
      <alignment horizontal="center" vertical="center" wrapText="1"/>
      <protection/>
    </xf>
    <xf numFmtId="2" fontId="64" fillId="24" borderId="25" xfId="0" applyNumberFormat="1" applyFont="1" applyFill="1" applyBorder="1" applyAlignment="1">
      <alignment horizontal="right" vertical="center" wrapText="1"/>
    </xf>
    <xf numFmtId="2" fontId="64" fillId="24" borderId="26" xfId="0" applyNumberFormat="1" applyFont="1" applyFill="1" applyBorder="1" applyAlignment="1">
      <alignment horizontal="right" vertical="center" wrapText="1"/>
    </xf>
    <xf numFmtId="0" fontId="22" fillId="24" borderId="15" xfId="75" applyFont="1" applyFill="1" applyBorder="1" applyAlignment="1">
      <alignment horizontal="center" vertical="center" wrapText="1"/>
      <protection/>
    </xf>
    <xf numFmtId="0" fontId="63" fillId="24" borderId="17" xfId="75" applyFont="1" applyFill="1" applyBorder="1" applyAlignment="1">
      <alignment horizontal="center" vertical="center" wrapText="1"/>
      <protection/>
    </xf>
    <xf numFmtId="0" fontId="63" fillId="24" borderId="19" xfId="75" applyFont="1" applyFill="1" applyBorder="1" applyAlignment="1">
      <alignment horizontal="center" vertical="center" wrapText="1"/>
      <protection/>
    </xf>
    <xf numFmtId="2" fontId="22" fillId="0" borderId="25" xfId="0" applyNumberFormat="1" applyFont="1" applyFill="1" applyBorder="1" applyAlignment="1" applyProtection="1">
      <alignment horizontal="right" vertical="center" wrapText="1"/>
      <protection/>
    </xf>
    <xf numFmtId="2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22" fillId="24" borderId="20" xfId="75" applyFont="1" applyFill="1" applyBorder="1" applyAlignment="1">
      <alignment horizontal="center"/>
      <protection/>
    </xf>
    <xf numFmtId="0" fontId="27" fillId="24" borderId="0" xfId="75" applyFont="1" applyFill="1" applyBorder="1" applyAlignment="1">
      <alignment horizontal="center" vertical="top"/>
      <protection/>
    </xf>
    <xf numFmtId="0" fontId="22" fillId="24" borderId="20" xfId="75" applyFont="1" applyFill="1" applyBorder="1" applyAlignment="1">
      <alignment horizontal="center" vertical="center"/>
      <protection/>
    </xf>
    <xf numFmtId="2" fontId="45" fillId="24" borderId="15" xfId="0" applyNumberFormat="1" applyFont="1" applyFill="1" applyBorder="1" applyAlignment="1">
      <alignment horizontal="right" vertical="center" wrapText="1"/>
    </xf>
    <xf numFmtId="2" fontId="22" fillId="24" borderId="15" xfId="0" applyNumberFormat="1" applyFont="1" applyFill="1" applyBorder="1" applyAlignment="1" applyProtection="1">
      <alignment horizontal="right" vertical="center" wrapText="1"/>
      <protection/>
    </xf>
    <xf numFmtId="2" fontId="64" fillId="24" borderId="15" xfId="0" applyNumberFormat="1" applyFont="1" applyFill="1" applyBorder="1" applyAlignment="1">
      <alignment horizontal="right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3 2" xfId="47"/>
    <cellStyle name="Comma 3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2 2 2" xfId="64"/>
    <cellStyle name="Normal 2 2_PS Tame Grobinas bernudarzs 07.03.08." xfId="65"/>
    <cellStyle name="Normal 2 3" xfId="66"/>
    <cellStyle name="Normal 3" xfId="67"/>
    <cellStyle name="Normal 4" xfId="68"/>
    <cellStyle name="Normal_Polu_vidusskola_kopeja" xfId="69"/>
    <cellStyle name="Normal_tame" xfId="70"/>
    <cellStyle name="Normal_TAME MARUPE rindu majas 16.06.08." xfId="71"/>
    <cellStyle name="Note" xfId="72"/>
    <cellStyle name="Output" xfId="73"/>
    <cellStyle name="Percent" xfId="74"/>
    <cellStyle name="Style 1" xfId="75"/>
    <cellStyle name="Title" xfId="76"/>
    <cellStyle name="Total" xfId="77"/>
    <cellStyle name="Warning Text" xfId="78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390525</xdr:colOff>
      <xdr:row>26</xdr:row>
      <xdr:rowOff>0</xdr:rowOff>
    </xdr:from>
    <xdr:ext cx="190500" cy="485775"/>
    <xdr:sp>
      <xdr:nvSpPr>
        <xdr:cNvPr id="1" name="TextBox 2"/>
        <xdr:cNvSpPr txBox="1">
          <a:spLocks noChangeArrowheads="1"/>
        </xdr:cNvSpPr>
      </xdr:nvSpPr>
      <xdr:spPr>
        <a:xfrm>
          <a:off x="4495800" y="5591175"/>
          <a:ext cx="1905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26</xdr:row>
      <xdr:rowOff>0</xdr:rowOff>
    </xdr:from>
    <xdr:ext cx="190500" cy="485775"/>
    <xdr:sp>
      <xdr:nvSpPr>
        <xdr:cNvPr id="2" name="TextBox 2"/>
        <xdr:cNvSpPr txBox="1">
          <a:spLocks noChangeArrowheads="1"/>
        </xdr:cNvSpPr>
      </xdr:nvSpPr>
      <xdr:spPr>
        <a:xfrm>
          <a:off x="4495800" y="5591175"/>
          <a:ext cx="1905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26</xdr:row>
      <xdr:rowOff>0</xdr:rowOff>
    </xdr:from>
    <xdr:ext cx="190500" cy="485775"/>
    <xdr:sp>
      <xdr:nvSpPr>
        <xdr:cNvPr id="3" name="TextBox 2"/>
        <xdr:cNvSpPr txBox="1">
          <a:spLocks noChangeArrowheads="1"/>
        </xdr:cNvSpPr>
      </xdr:nvSpPr>
      <xdr:spPr>
        <a:xfrm>
          <a:off x="4495800" y="5591175"/>
          <a:ext cx="1905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38</xdr:row>
      <xdr:rowOff>0</xdr:rowOff>
    </xdr:from>
    <xdr:ext cx="190500" cy="504825"/>
    <xdr:sp>
      <xdr:nvSpPr>
        <xdr:cNvPr id="4" name="TextBox 2"/>
        <xdr:cNvSpPr txBox="1">
          <a:spLocks noChangeArrowheads="1"/>
        </xdr:cNvSpPr>
      </xdr:nvSpPr>
      <xdr:spPr>
        <a:xfrm>
          <a:off x="4495800" y="9172575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38</xdr:row>
      <xdr:rowOff>0</xdr:rowOff>
    </xdr:from>
    <xdr:ext cx="190500" cy="504825"/>
    <xdr:sp>
      <xdr:nvSpPr>
        <xdr:cNvPr id="5" name="TextBox 2"/>
        <xdr:cNvSpPr txBox="1">
          <a:spLocks noChangeArrowheads="1"/>
        </xdr:cNvSpPr>
      </xdr:nvSpPr>
      <xdr:spPr>
        <a:xfrm>
          <a:off x="4495800" y="9172575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38</xdr:row>
      <xdr:rowOff>0</xdr:rowOff>
    </xdr:from>
    <xdr:ext cx="190500" cy="504825"/>
    <xdr:sp>
      <xdr:nvSpPr>
        <xdr:cNvPr id="6" name="TextBox 2"/>
        <xdr:cNvSpPr txBox="1">
          <a:spLocks noChangeArrowheads="1"/>
        </xdr:cNvSpPr>
      </xdr:nvSpPr>
      <xdr:spPr>
        <a:xfrm>
          <a:off x="4495800" y="9172575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38</xdr:row>
      <xdr:rowOff>0</xdr:rowOff>
    </xdr:from>
    <xdr:ext cx="190500" cy="504825"/>
    <xdr:sp>
      <xdr:nvSpPr>
        <xdr:cNvPr id="7" name="TextBox 2"/>
        <xdr:cNvSpPr txBox="1">
          <a:spLocks noChangeArrowheads="1"/>
        </xdr:cNvSpPr>
      </xdr:nvSpPr>
      <xdr:spPr>
        <a:xfrm>
          <a:off x="4495800" y="9172575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38</xdr:row>
      <xdr:rowOff>0</xdr:rowOff>
    </xdr:from>
    <xdr:ext cx="190500" cy="504825"/>
    <xdr:sp>
      <xdr:nvSpPr>
        <xdr:cNvPr id="8" name="TextBox 2"/>
        <xdr:cNvSpPr txBox="1">
          <a:spLocks noChangeArrowheads="1"/>
        </xdr:cNvSpPr>
      </xdr:nvSpPr>
      <xdr:spPr>
        <a:xfrm>
          <a:off x="4495800" y="9172575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38</xdr:row>
      <xdr:rowOff>0</xdr:rowOff>
    </xdr:from>
    <xdr:ext cx="190500" cy="504825"/>
    <xdr:sp>
      <xdr:nvSpPr>
        <xdr:cNvPr id="9" name="TextBox 2"/>
        <xdr:cNvSpPr txBox="1">
          <a:spLocks noChangeArrowheads="1"/>
        </xdr:cNvSpPr>
      </xdr:nvSpPr>
      <xdr:spPr>
        <a:xfrm>
          <a:off x="4495800" y="9172575"/>
          <a:ext cx="190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10" name="Rectangle 3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11" name="Rectangle 4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12" name="Rectangle 5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13" name="Rectangle 6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14" name="Rectangle 7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15" name="Rectangle 8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16" name="Rectangle 9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17" name="Rectangle 10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18" name="Rectangle 11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19" name="Rectangle 12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20" name="Rectangle 13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21" name="Rectangle 14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22" name="Rectangle 15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23" name="Rectangle 16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24" name="Rectangle 17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25" name="Rectangle 20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26" name="Rectangle 21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27" name="Rectangle 3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28" name="Rectangle 4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29" name="Rectangle 5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30" name="Rectangle 6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31" name="Rectangle 7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32" name="Rectangle 8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33" name="Rectangle 9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34" name="Rectangle 10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35" name="Rectangle 11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36" name="Rectangle 12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37" name="Rectangle 13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38" name="Rectangle 14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39" name="Rectangle 15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40" name="Rectangle 16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41" name="Rectangle 17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42" name="Rectangle 20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9525</xdr:rowOff>
    </xdr:from>
    <xdr:to>
      <xdr:col>5</xdr:col>
      <xdr:colOff>0</xdr:colOff>
      <xdr:row>41</xdr:row>
      <xdr:rowOff>9525</xdr:rowOff>
    </xdr:to>
    <xdr:sp>
      <xdr:nvSpPr>
        <xdr:cNvPr id="43" name="Rectangle 21"/>
        <xdr:cNvSpPr>
          <a:spLocks/>
        </xdr:cNvSpPr>
      </xdr:nvSpPr>
      <xdr:spPr>
        <a:xfrm>
          <a:off x="4791075" y="9734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390525</xdr:colOff>
      <xdr:row>17</xdr:row>
      <xdr:rowOff>0</xdr:rowOff>
    </xdr:from>
    <xdr:ext cx="190500" cy="419100"/>
    <xdr:sp>
      <xdr:nvSpPr>
        <xdr:cNvPr id="1" name="TextBox 2"/>
        <xdr:cNvSpPr txBox="1">
          <a:spLocks noChangeArrowheads="1"/>
        </xdr:cNvSpPr>
      </xdr:nvSpPr>
      <xdr:spPr>
        <a:xfrm>
          <a:off x="4524375" y="3819525"/>
          <a:ext cx="1905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</xdr:row>
      <xdr:rowOff>0</xdr:rowOff>
    </xdr:from>
    <xdr:ext cx="190500" cy="419100"/>
    <xdr:sp>
      <xdr:nvSpPr>
        <xdr:cNvPr id="2" name="TextBox 2"/>
        <xdr:cNvSpPr txBox="1">
          <a:spLocks noChangeArrowheads="1"/>
        </xdr:cNvSpPr>
      </xdr:nvSpPr>
      <xdr:spPr>
        <a:xfrm>
          <a:off x="4524375" y="3819525"/>
          <a:ext cx="1905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</xdr:row>
      <xdr:rowOff>0</xdr:rowOff>
    </xdr:from>
    <xdr:ext cx="190500" cy="419100"/>
    <xdr:sp>
      <xdr:nvSpPr>
        <xdr:cNvPr id="3" name="TextBox 2"/>
        <xdr:cNvSpPr txBox="1">
          <a:spLocks noChangeArrowheads="1"/>
        </xdr:cNvSpPr>
      </xdr:nvSpPr>
      <xdr:spPr>
        <a:xfrm>
          <a:off x="4524375" y="3819525"/>
          <a:ext cx="1905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</xdr:row>
      <xdr:rowOff>0</xdr:rowOff>
    </xdr:from>
    <xdr:ext cx="190500" cy="419100"/>
    <xdr:sp>
      <xdr:nvSpPr>
        <xdr:cNvPr id="4" name="TextBox 2"/>
        <xdr:cNvSpPr txBox="1">
          <a:spLocks noChangeArrowheads="1"/>
        </xdr:cNvSpPr>
      </xdr:nvSpPr>
      <xdr:spPr>
        <a:xfrm>
          <a:off x="4524375" y="3819525"/>
          <a:ext cx="1905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1466850</xdr:colOff>
      <xdr:row>26</xdr:row>
      <xdr:rowOff>104775</xdr:rowOff>
    </xdr:from>
    <xdr:ext cx="190500" cy="304800"/>
    <xdr:sp>
      <xdr:nvSpPr>
        <xdr:cNvPr id="5" name="TextBox 2"/>
        <xdr:cNvSpPr txBox="1">
          <a:spLocks noChangeArrowheads="1"/>
        </xdr:cNvSpPr>
      </xdr:nvSpPr>
      <xdr:spPr>
        <a:xfrm>
          <a:off x="6286500" y="6372225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154</xdr:row>
      <xdr:rowOff>0</xdr:rowOff>
    </xdr:from>
    <xdr:ext cx="190500" cy="466725"/>
    <xdr:sp>
      <xdr:nvSpPr>
        <xdr:cNvPr id="6" name="TextBox 2"/>
        <xdr:cNvSpPr txBox="1">
          <a:spLocks noChangeArrowheads="1"/>
        </xdr:cNvSpPr>
      </xdr:nvSpPr>
      <xdr:spPr>
        <a:xfrm>
          <a:off x="4524375" y="33909000"/>
          <a:ext cx="190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154</xdr:row>
      <xdr:rowOff>0</xdr:rowOff>
    </xdr:from>
    <xdr:ext cx="190500" cy="466725"/>
    <xdr:sp>
      <xdr:nvSpPr>
        <xdr:cNvPr id="7" name="TextBox 2"/>
        <xdr:cNvSpPr txBox="1">
          <a:spLocks noChangeArrowheads="1"/>
        </xdr:cNvSpPr>
      </xdr:nvSpPr>
      <xdr:spPr>
        <a:xfrm>
          <a:off x="4524375" y="33909000"/>
          <a:ext cx="190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154</xdr:row>
      <xdr:rowOff>0</xdr:rowOff>
    </xdr:from>
    <xdr:ext cx="190500" cy="466725"/>
    <xdr:sp>
      <xdr:nvSpPr>
        <xdr:cNvPr id="8" name="TextBox 2"/>
        <xdr:cNvSpPr txBox="1">
          <a:spLocks noChangeArrowheads="1"/>
        </xdr:cNvSpPr>
      </xdr:nvSpPr>
      <xdr:spPr>
        <a:xfrm>
          <a:off x="4524375" y="33909000"/>
          <a:ext cx="190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154</xdr:row>
      <xdr:rowOff>0</xdr:rowOff>
    </xdr:from>
    <xdr:ext cx="190500" cy="466725"/>
    <xdr:sp>
      <xdr:nvSpPr>
        <xdr:cNvPr id="9" name="TextBox 2"/>
        <xdr:cNvSpPr txBox="1">
          <a:spLocks noChangeArrowheads="1"/>
        </xdr:cNvSpPr>
      </xdr:nvSpPr>
      <xdr:spPr>
        <a:xfrm>
          <a:off x="4524375" y="33909000"/>
          <a:ext cx="190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154</xdr:row>
      <xdr:rowOff>0</xdr:rowOff>
    </xdr:from>
    <xdr:ext cx="190500" cy="466725"/>
    <xdr:sp>
      <xdr:nvSpPr>
        <xdr:cNvPr id="10" name="TextBox 2"/>
        <xdr:cNvSpPr txBox="1">
          <a:spLocks noChangeArrowheads="1"/>
        </xdr:cNvSpPr>
      </xdr:nvSpPr>
      <xdr:spPr>
        <a:xfrm>
          <a:off x="4524375" y="33909000"/>
          <a:ext cx="190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154</xdr:row>
      <xdr:rowOff>0</xdr:rowOff>
    </xdr:from>
    <xdr:ext cx="190500" cy="466725"/>
    <xdr:sp>
      <xdr:nvSpPr>
        <xdr:cNvPr id="11" name="TextBox 2"/>
        <xdr:cNvSpPr txBox="1">
          <a:spLocks noChangeArrowheads="1"/>
        </xdr:cNvSpPr>
      </xdr:nvSpPr>
      <xdr:spPr>
        <a:xfrm>
          <a:off x="4524375" y="33909000"/>
          <a:ext cx="190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2" name="Rectangle 3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3" name="Rectangle 4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4" name="Rectangle 5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5" name="Rectangle 6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6" name="Rectangle 7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7" name="Rectangle 8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8" name="Rectangle 9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19" name="Rectangle 10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20" name="Rectangle 11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21" name="Rectangle 12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22" name="Rectangle 13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23" name="Rectangle 14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24" name="Rectangle 15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25" name="Rectangle 16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26" name="Rectangle 17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27" name="Rectangle 20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28" name="Rectangle 21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29" name="Rectangle 3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30" name="Rectangle 4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31" name="Rectangle 5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32" name="Rectangle 6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33" name="Rectangle 7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34" name="Rectangle 8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35" name="Rectangle 9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36" name="Rectangle 10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37" name="Rectangle 11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38" name="Rectangle 12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39" name="Rectangle 13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40" name="Rectangle 14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41" name="Rectangle 15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42" name="Rectangle 16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43" name="Rectangle 17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44" name="Rectangle 20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5</xdr:col>
      <xdr:colOff>0</xdr:colOff>
      <xdr:row>160</xdr:row>
      <xdr:rowOff>0</xdr:rowOff>
    </xdr:to>
    <xdr:sp>
      <xdr:nvSpPr>
        <xdr:cNvPr id="45" name="Rectangle 21"/>
        <xdr:cNvSpPr>
          <a:spLocks/>
        </xdr:cNvSpPr>
      </xdr:nvSpPr>
      <xdr:spPr>
        <a:xfrm>
          <a:off x="4819650" y="351186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390525</xdr:colOff>
      <xdr:row>156</xdr:row>
      <xdr:rowOff>0</xdr:rowOff>
    </xdr:from>
    <xdr:ext cx="190500" cy="314325"/>
    <xdr:sp>
      <xdr:nvSpPr>
        <xdr:cNvPr id="46" name="TextBox 2"/>
        <xdr:cNvSpPr txBox="1">
          <a:spLocks noChangeArrowheads="1"/>
        </xdr:cNvSpPr>
      </xdr:nvSpPr>
      <xdr:spPr>
        <a:xfrm>
          <a:off x="4524375" y="34394775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156</xdr:row>
      <xdr:rowOff>0</xdr:rowOff>
    </xdr:from>
    <xdr:ext cx="190500" cy="314325"/>
    <xdr:sp>
      <xdr:nvSpPr>
        <xdr:cNvPr id="47" name="TextBox 2"/>
        <xdr:cNvSpPr txBox="1">
          <a:spLocks noChangeArrowheads="1"/>
        </xdr:cNvSpPr>
      </xdr:nvSpPr>
      <xdr:spPr>
        <a:xfrm>
          <a:off x="4524375" y="34394775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156</xdr:row>
      <xdr:rowOff>0</xdr:rowOff>
    </xdr:from>
    <xdr:ext cx="190500" cy="314325"/>
    <xdr:sp>
      <xdr:nvSpPr>
        <xdr:cNvPr id="48" name="TextBox 2"/>
        <xdr:cNvSpPr txBox="1">
          <a:spLocks noChangeArrowheads="1"/>
        </xdr:cNvSpPr>
      </xdr:nvSpPr>
      <xdr:spPr>
        <a:xfrm>
          <a:off x="4524375" y="34394775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156</xdr:row>
      <xdr:rowOff>0</xdr:rowOff>
    </xdr:from>
    <xdr:ext cx="190500" cy="314325"/>
    <xdr:sp>
      <xdr:nvSpPr>
        <xdr:cNvPr id="49" name="TextBox 2"/>
        <xdr:cNvSpPr txBox="1">
          <a:spLocks noChangeArrowheads="1"/>
        </xdr:cNvSpPr>
      </xdr:nvSpPr>
      <xdr:spPr>
        <a:xfrm>
          <a:off x="4524375" y="34394775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156</xdr:row>
      <xdr:rowOff>0</xdr:rowOff>
    </xdr:from>
    <xdr:ext cx="190500" cy="314325"/>
    <xdr:sp>
      <xdr:nvSpPr>
        <xdr:cNvPr id="50" name="TextBox 2"/>
        <xdr:cNvSpPr txBox="1">
          <a:spLocks noChangeArrowheads="1"/>
        </xdr:cNvSpPr>
      </xdr:nvSpPr>
      <xdr:spPr>
        <a:xfrm>
          <a:off x="4524375" y="34394775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156</xdr:row>
      <xdr:rowOff>0</xdr:rowOff>
    </xdr:from>
    <xdr:ext cx="190500" cy="314325"/>
    <xdr:sp>
      <xdr:nvSpPr>
        <xdr:cNvPr id="51" name="TextBox 2"/>
        <xdr:cNvSpPr txBox="1">
          <a:spLocks noChangeArrowheads="1"/>
        </xdr:cNvSpPr>
      </xdr:nvSpPr>
      <xdr:spPr>
        <a:xfrm>
          <a:off x="4524375" y="34394775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390525</xdr:colOff>
      <xdr:row>17</xdr:row>
      <xdr:rowOff>0</xdr:rowOff>
    </xdr:from>
    <xdr:ext cx="190500" cy="314325"/>
    <xdr:sp>
      <xdr:nvSpPr>
        <xdr:cNvPr id="1" name="TextBox 2"/>
        <xdr:cNvSpPr txBox="1">
          <a:spLocks noChangeArrowheads="1"/>
        </xdr:cNvSpPr>
      </xdr:nvSpPr>
      <xdr:spPr>
        <a:xfrm>
          <a:off x="5638800" y="38100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</xdr:row>
      <xdr:rowOff>0</xdr:rowOff>
    </xdr:from>
    <xdr:ext cx="190500" cy="314325"/>
    <xdr:sp>
      <xdr:nvSpPr>
        <xdr:cNvPr id="2" name="TextBox 2"/>
        <xdr:cNvSpPr txBox="1">
          <a:spLocks noChangeArrowheads="1"/>
        </xdr:cNvSpPr>
      </xdr:nvSpPr>
      <xdr:spPr>
        <a:xfrm>
          <a:off x="5638800" y="38100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</xdr:row>
      <xdr:rowOff>0</xdr:rowOff>
    </xdr:from>
    <xdr:ext cx="190500" cy="314325"/>
    <xdr:sp>
      <xdr:nvSpPr>
        <xdr:cNvPr id="3" name="TextBox 2"/>
        <xdr:cNvSpPr txBox="1">
          <a:spLocks noChangeArrowheads="1"/>
        </xdr:cNvSpPr>
      </xdr:nvSpPr>
      <xdr:spPr>
        <a:xfrm>
          <a:off x="5638800" y="38100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</xdr:row>
      <xdr:rowOff>0</xdr:rowOff>
    </xdr:from>
    <xdr:ext cx="190500" cy="314325"/>
    <xdr:sp>
      <xdr:nvSpPr>
        <xdr:cNvPr id="4" name="TextBox 2"/>
        <xdr:cNvSpPr txBox="1">
          <a:spLocks noChangeArrowheads="1"/>
        </xdr:cNvSpPr>
      </xdr:nvSpPr>
      <xdr:spPr>
        <a:xfrm>
          <a:off x="5638800" y="38100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</xdr:row>
      <xdr:rowOff>0</xdr:rowOff>
    </xdr:from>
    <xdr:ext cx="190500" cy="314325"/>
    <xdr:sp>
      <xdr:nvSpPr>
        <xdr:cNvPr id="5" name="TextBox 2"/>
        <xdr:cNvSpPr txBox="1">
          <a:spLocks noChangeArrowheads="1"/>
        </xdr:cNvSpPr>
      </xdr:nvSpPr>
      <xdr:spPr>
        <a:xfrm>
          <a:off x="5638800" y="38100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</xdr:row>
      <xdr:rowOff>0</xdr:rowOff>
    </xdr:from>
    <xdr:ext cx="190500" cy="314325"/>
    <xdr:sp>
      <xdr:nvSpPr>
        <xdr:cNvPr id="6" name="TextBox 2"/>
        <xdr:cNvSpPr txBox="1">
          <a:spLocks noChangeArrowheads="1"/>
        </xdr:cNvSpPr>
      </xdr:nvSpPr>
      <xdr:spPr>
        <a:xfrm>
          <a:off x="5638800" y="38100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</xdr:row>
      <xdr:rowOff>0</xdr:rowOff>
    </xdr:from>
    <xdr:ext cx="190500" cy="314325"/>
    <xdr:sp>
      <xdr:nvSpPr>
        <xdr:cNvPr id="7" name="TextBox 2"/>
        <xdr:cNvSpPr txBox="1">
          <a:spLocks noChangeArrowheads="1"/>
        </xdr:cNvSpPr>
      </xdr:nvSpPr>
      <xdr:spPr>
        <a:xfrm>
          <a:off x="5638800" y="38100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</xdr:row>
      <xdr:rowOff>0</xdr:rowOff>
    </xdr:from>
    <xdr:ext cx="190500" cy="314325"/>
    <xdr:sp>
      <xdr:nvSpPr>
        <xdr:cNvPr id="8" name="TextBox 2"/>
        <xdr:cNvSpPr txBox="1">
          <a:spLocks noChangeArrowheads="1"/>
        </xdr:cNvSpPr>
      </xdr:nvSpPr>
      <xdr:spPr>
        <a:xfrm>
          <a:off x="5638800" y="38100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</xdr:row>
      <xdr:rowOff>0</xdr:rowOff>
    </xdr:from>
    <xdr:ext cx="190500" cy="314325"/>
    <xdr:sp>
      <xdr:nvSpPr>
        <xdr:cNvPr id="9" name="TextBox 2"/>
        <xdr:cNvSpPr txBox="1">
          <a:spLocks noChangeArrowheads="1"/>
        </xdr:cNvSpPr>
      </xdr:nvSpPr>
      <xdr:spPr>
        <a:xfrm>
          <a:off x="5638800" y="38100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</xdr:row>
      <xdr:rowOff>0</xdr:rowOff>
    </xdr:from>
    <xdr:ext cx="190500" cy="314325"/>
    <xdr:sp>
      <xdr:nvSpPr>
        <xdr:cNvPr id="10" name="TextBox 2"/>
        <xdr:cNvSpPr txBox="1">
          <a:spLocks noChangeArrowheads="1"/>
        </xdr:cNvSpPr>
      </xdr:nvSpPr>
      <xdr:spPr>
        <a:xfrm>
          <a:off x="5638800" y="38100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</xdr:row>
      <xdr:rowOff>0</xdr:rowOff>
    </xdr:from>
    <xdr:ext cx="190500" cy="314325"/>
    <xdr:sp>
      <xdr:nvSpPr>
        <xdr:cNvPr id="11" name="TextBox 2"/>
        <xdr:cNvSpPr txBox="1">
          <a:spLocks noChangeArrowheads="1"/>
        </xdr:cNvSpPr>
      </xdr:nvSpPr>
      <xdr:spPr>
        <a:xfrm>
          <a:off x="5638800" y="38100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17</xdr:row>
      <xdr:rowOff>0</xdr:rowOff>
    </xdr:from>
    <xdr:ext cx="190500" cy="314325"/>
    <xdr:sp>
      <xdr:nvSpPr>
        <xdr:cNvPr id="12" name="TextBox 2"/>
        <xdr:cNvSpPr txBox="1">
          <a:spLocks noChangeArrowheads="1"/>
        </xdr:cNvSpPr>
      </xdr:nvSpPr>
      <xdr:spPr>
        <a:xfrm>
          <a:off x="5638800" y="38100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13" name="Rectangle 3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14" name="Rectangle 4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15" name="Rectangle 5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16" name="Rectangle 6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17" name="Rectangle 7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18" name="Rectangle 8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19" name="Rectangle 9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20" name="Rectangle 10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21" name="Rectangle 11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22" name="Rectangle 12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23" name="Rectangle 13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24" name="Rectangle 14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25" name="Rectangle 15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26" name="Rectangle 16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27" name="Rectangle 17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28" name="Rectangle 20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29" name="Rectangle 21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30" name="Rectangle 3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31" name="Rectangle 4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32" name="Rectangle 5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33" name="Rectangle 6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34" name="Rectangle 7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35" name="Rectangle 8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36" name="Rectangle 9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37" name="Rectangle 10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38" name="Rectangle 11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39" name="Rectangle 12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40" name="Rectangle 13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41" name="Rectangle 14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42" name="Rectangle 15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43" name="Rectangle 16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44" name="Rectangle 17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45" name="Rectangle 20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>
      <xdr:nvSpPr>
        <xdr:cNvPr id="46" name="Rectangle 21"/>
        <xdr:cNvSpPr>
          <a:spLocks/>
        </xdr:cNvSpPr>
      </xdr:nvSpPr>
      <xdr:spPr>
        <a:xfrm>
          <a:off x="5943600" y="135064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390525</xdr:colOff>
      <xdr:row>63</xdr:row>
      <xdr:rowOff>0</xdr:rowOff>
    </xdr:from>
    <xdr:ext cx="190500" cy="295275"/>
    <xdr:sp>
      <xdr:nvSpPr>
        <xdr:cNvPr id="47" name="TextBox 2"/>
        <xdr:cNvSpPr txBox="1">
          <a:spLocks noChangeArrowheads="1"/>
        </xdr:cNvSpPr>
      </xdr:nvSpPr>
      <xdr:spPr>
        <a:xfrm>
          <a:off x="5638800" y="12944475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63</xdr:row>
      <xdr:rowOff>0</xdr:rowOff>
    </xdr:from>
    <xdr:ext cx="190500" cy="295275"/>
    <xdr:sp>
      <xdr:nvSpPr>
        <xdr:cNvPr id="48" name="TextBox 2"/>
        <xdr:cNvSpPr txBox="1">
          <a:spLocks noChangeArrowheads="1"/>
        </xdr:cNvSpPr>
      </xdr:nvSpPr>
      <xdr:spPr>
        <a:xfrm>
          <a:off x="5638800" y="12944475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63</xdr:row>
      <xdr:rowOff>0</xdr:rowOff>
    </xdr:from>
    <xdr:ext cx="190500" cy="295275"/>
    <xdr:sp>
      <xdr:nvSpPr>
        <xdr:cNvPr id="49" name="TextBox 2"/>
        <xdr:cNvSpPr txBox="1">
          <a:spLocks noChangeArrowheads="1"/>
        </xdr:cNvSpPr>
      </xdr:nvSpPr>
      <xdr:spPr>
        <a:xfrm>
          <a:off x="5638800" y="12944475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63</xdr:row>
      <xdr:rowOff>0</xdr:rowOff>
    </xdr:from>
    <xdr:ext cx="190500" cy="295275"/>
    <xdr:sp>
      <xdr:nvSpPr>
        <xdr:cNvPr id="50" name="TextBox 2"/>
        <xdr:cNvSpPr txBox="1">
          <a:spLocks noChangeArrowheads="1"/>
        </xdr:cNvSpPr>
      </xdr:nvSpPr>
      <xdr:spPr>
        <a:xfrm>
          <a:off x="5638800" y="12944475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63</xdr:row>
      <xdr:rowOff>0</xdr:rowOff>
    </xdr:from>
    <xdr:ext cx="190500" cy="295275"/>
    <xdr:sp>
      <xdr:nvSpPr>
        <xdr:cNvPr id="51" name="TextBox 2"/>
        <xdr:cNvSpPr txBox="1">
          <a:spLocks noChangeArrowheads="1"/>
        </xdr:cNvSpPr>
      </xdr:nvSpPr>
      <xdr:spPr>
        <a:xfrm>
          <a:off x="5638800" y="12944475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63</xdr:row>
      <xdr:rowOff>0</xdr:rowOff>
    </xdr:from>
    <xdr:ext cx="190500" cy="295275"/>
    <xdr:sp>
      <xdr:nvSpPr>
        <xdr:cNvPr id="52" name="TextBox 2"/>
        <xdr:cNvSpPr txBox="1">
          <a:spLocks noChangeArrowheads="1"/>
        </xdr:cNvSpPr>
      </xdr:nvSpPr>
      <xdr:spPr>
        <a:xfrm>
          <a:off x="5638800" y="12944475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="75" zoomScaleNormal="75" zoomScalePageLayoutView="0" workbookViewId="0" topLeftCell="A1">
      <selection activeCell="W17" sqref="W17"/>
    </sheetView>
  </sheetViews>
  <sheetFormatPr defaultColWidth="9.140625" defaultRowHeight="12.75"/>
  <cols>
    <col min="1" max="1" width="14.57421875" style="216" customWidth="1"/>
    <col min="2" max="2" width="5.00390625" style="216" customWidth="1"/>
    <col min="3" max="3" width="47.00390625" style="216" customWidth="1"/>
    <col min="4" max="4" width="21.421875" style="216" customWidth="1"/>
    <col min="5" max="5" width="15.421875" style="216" bestFit="1" customWidth="1"/>
    <col min="6" max="16384" width="9.140625" style="217" customWidth="1"/>
  </cols>
  <sheetData>
    <row r="1" spans="1:4" s="201" customFormat="1" ht="24" customHeight="1">
      <c r="A1" s="322" t="s">
        <v>209</v>
      </c>
      <c r="B1" s="322"/>
      <c r="C1" s="322"/>
      <c r="D1" s="322"/>
    </row>
    <row r="2" spans="1:4" s="201" customFormat="1" ht="16.5" customHeight="1">
      <c r="A2" s="323" t="s">
        <v>210</v>
      </c>
      <c r="B2" s="323"/>
      <c r="C2" s="323"/>
      <c r="D2" s="323"/>
    </row>
    <row r="3" spans="1:4" s="202" customFormat="1" ht="12" customHeight="1">
      <c r="A3" s="303" t="s">
        <v>211</v>
      </c>
      <c r="B3" s="303"/>
      <c r="C3" s="303"/>
      <c r="D3" s="303"/>
    </row>
    <row r="4" spans="1:4" s="202" customFormat="1" ht="20.25" customHeight="1">
      <c r="A4" s="192"/>
      <c r="B4" s="192"/>
      <c r="C4" s="192"/>
      <c r="D4" s="203" t="s">
        <v>212</v>
      </c>
    </row>
    <row r="5" spans="2:4" s="201" customFormat="1" ht="15.75" customHeight="1">
      <c r="B5" s="322" t="s">
        <v>61</v>
      </c>
      <c r="C5" s="322"/>
      <c r="D5" s="322"/>
    </row>
    <row r="6" spans="2:4" s="201" customFormat="1" ht="15.75" customHeight="1">
      <c r="B6" s="204"/>
      <c r="C6" s="204"/>
      <c r="D6" s="204"/>
    </row>
    <row r="7" spans="1:5" s="206" customFormat="1" ht="26.25" customHeight="1">
      <c r="A7" s="310" t="s">
        <v>177</v>
      </c>
      <c r="B7" s="310"/>
      <c r="C7" s="310"/>
      <c r="D7" s="310"/>
      <c r="E7" s="205"/>
    </row>
    <row r="8" spans="1:5" s="206" customFormat="1" ht="15">
      <c r="A8" s="191"/>
      <c r="B8" s="191"/>
      <c r="C8" s="205"/>
      <c r="D8" s="205"/>
      <c r="E8" s="205"/>
    </row>
    <row r="9" spans="1:5" s="206" customFormat="1" ht="60" customHeight="1">
      <c r="A9" s="311" t="s">
        <v>178</v>
      </c>
      <c r="B9" s="311"/>
      <c r="C9" s="311" t="s">
        <v>74</v>
      </c>
      <c r="D9" s="311"/>
      <c r="E9" s="205"/>
    </row>
    <row r="10" spans="1:5" s="206" customFormat="1" ht="15">
      <c r="A10" s="311" t="s">
        <v>179</v>
      </c>
      <c r="B10" s="311"/>
      <c r="C10" s="311" t="s">
        <v>208</v>
      </c>
      <c r="D10" s="311"/>
      <c r="E10" s="205"/>
    </row>
    <row r="11" spans="1:5" s="206" customFormat="1" ht="15">
      <c r="A11" s="311" t="s">
        <v>180</v>
      </c>
      <c r="B11" s="311"/>
      <c r="C11" s="311"/>
      <c r="D11" s="311"/>
      <c r="E11" s="205"/>
    </row>
    <row r="12" spans="1:5" s="206" customFormat="1" ht="15">
      <c r="A12" s="207"/>
      <c r="B12" s="207"/>
      <c r="C12" s="205"/>
      <c r="D12" s="205"/>
      <c r="E12" s="205"/>
    </row>
    <row r="13" spans="1:5" s="206" customFormat="1" ht="15">
      <c r="A13" s="312" t="s">
        <v>65</v>
      </c>
      <c r="B13" s="312"/>
      <c r="C13" s="312"/>
      <c r="D13" s="312"/>
      <c r="E13" s="205"/>
    </row>
    <row r="14" spans="1:5" s="206" customFormat="1" ht="15">
      <c r="A14" s="190"/>
      <c r="B14" s="190"/>
      <c r="C14" s="205"/>
      <c r="D14" s="205"/>
      <c r="E14" s="205"/>
    </row>
    <row r="15" spans="1:5" s="206" customFormat="1" ht="31.5" customHeight="1">
      <c r="A15" s="317" t="s">
        <v>60</v>
      </c>
      <c r="B15" s="313" t="s">
        <v>182</v>
      </c>
      <c r="C15" s="314"/>
      <c r="D15" s="319" t="s">
        <v>64</v>
      </c>
      <c r="E15" s="320"/>
    </row>
    <row r="16" spans="1:5" s="206" customFormat="1" ht="15.75" customHeight="1">
      <c r="A16" s="318"/>
      <c r="B16" s="315"/>
      <c r="C16" s="316"/>
      <c r="D16" s="319"/>
      <c r="E16" s="320"/>
    </row>
    <row r="17" spans="1:5" s="209" customFormat="1" ht="89.25" customHeight="1">
      <c r="A17" s="208" t="s">
        <v>183</v>
      </c>
      <c r="B17" s="304" t="s">
        <v>76</v>
      </c>
      <c r="C17" s="305"/>
      <c r="D17" s="273"/>
      <c r="E17" s="271"/>
    </row>
    <row r="18" spans="1:5" s="206" customFormat="1" ht="21.75" customHeight="1">
      <c r="A18" s="210" t="s">
        <v>181</v>
      </c>
      <c r="B18" s="306" t="s">
        <v>0</v>
      </c>
      <c r="C18" s="307"/>
      <c r="D18" s="274"/>
      <c r="E18" s="272"/>
    </row>
    <row r="19" spans="1:5" s="206" customFormat="1" ht="21.75" customHeight="1">
      <c r="A19" s="308" t="s">
        <v>184</v>
      </c>
      <c r="B19" s="309"/>
      <c r="C19" s="309"/>
      <c r="D19" s="273"/>
      <c r="E19" s="272"/>
    </row>
    <row r="20" spans="1:5" s="206" customFormat="1" ht="15">
      <c r="A20" s="190"/>
      <c r="B20" s="190"/>
      <c r="C20" s="190" t="s">
        <v>226</v>
      </c>
      <c r="D20" s="211"/>
      <c r="E20" s="272"/>
    </row>
    <row r="21" spans="1:5" s="206" customFormat="1" ht="15">
      <c r="A21" s="190"/>
      <c r="B21" s="190"/>
      <c r="C21" s="205"/>
      <c r="D21" s="205"/>
      <c r="E21" s="272"/>
    </row>
    <row r="22" spans="1:5" s="206" customFormat="1" ht="15">
      <c r="A22" s="190"/>
      <c r="B22" s="190"/>
      <c r="C22" s="205"/>
      <c r="D22" s="205"/>
      <c r="E22" s="205"/>
    </row>
    <row r="23" spans="1:5" s="206" customFormat="1" ht="15">
      <c r="A23" s="300" t="s">
        <v>185</v>
      </c>
      <c r="B23" s="300"/>
      <c r="C23" s="212"/>
      <c r="D23" s="205"/>
      <c r="E23" s="205"/>
    </row>
    <row r="24" spans="1:5" s="206" customFormat="1" ht="15">
      <c r="A24" s="213" t="s">
        <v>181</v>
      </c>
      <c r="B24" s="213"/>
      <c r="C24" s="214"/>
      <c r="D24" s="205"/>
      <c r="E24" s="205"/>
    </row>
    <row r="25" spans="1:5" s="206" customFormat="1" ht="15">
      <c r="A25" s="190"/>
      <c r="B25" s="190"/>
      <c r="C25" s="205"/>
      <c r="D25" s="205"/>
      <c r="E25" s="205"/>
    </row>
    <row r="26" spans="1:5" s="206" customFormat="1" ht="15">
      <c r="A26" s="321" t="s">
        <v>3</v>
      </c>
      <c r="B26" s="321"/>
      <c r="C26" s="215"/>
      <c r="D26" s="205"/>
      <c r="E26" s="205"/>
    </row>
    <row r="27" spans="1:5" s="206" customFormat="1" ht="15">
      <c r="A27" s="205"/>
      <c r="B27" s="205"/>
      <c r="C27" s="205"/>
      <c r="D27" s="205"/>
      <c r="E27" s="205"/>
    </row>
    <row r="28" spans="1:5" s="206" customFormat="1" ht="15">
      <c r="A28" s="205"/>
      <c r="B28" s="205"/>
      <c r="C28" s="205"/>
      <c r="D28" s="205"/>
      <c r="E28" s="205"/>
    </row>
    <row r="29" spans="1:5" s="206" customFormat="1" ht="15">
      <c r="A29" s="205"/>
      <c r="B29" s="205"/>
      <c r="C29" s="205"/>
      <c r="D29" s="205"/>
      <c r="E29" s="205"/>
    </row>
    <row r="30" spans="1:5" s="206" customFormat="1" ht="15">
      <c r="A30" s="205"/>
      <c r="B30" s="205"/>
      <c r="C30" s="205"/>
      <c r="D30" s="205"/>
      <c r="E30" s="205"/>
    </row>
    <row r="31" spans="1:5" s="206" customFormat="1" ht="15">
      <c r="A31" s="205"/>
      <c r="B31" s="205"/>
      <c r="C31" s="205"/>
      <c r="D31" s="205"/>
      <c r="E31" s="205"/>
    </row>
    <row r="32" spans="1:5" s="206" customFormat="1" ht="15">
      <c r="A32" s="205"/>
      <c r="B32" s="205"/>
      <c r="C32" s="205"/>
      <c r="D32" s="205"/>
      <c r="E32" s="205"/>
    </row>
  </sheetData>
  <sheetProtection/>
  <mergeCells count="21">
    <mergeCell ref="E15:E16"/>
    <mergeCell ref="A26:B26"/>
    <mergeCell ref="A1:D1"/>
    <mergeCell ref="A2:D2"/>
    <mergeCell ref="A3:D3"/>
    <mergeCell ref="B5:D5"/>
    <mergeCell ref="B17:C17"/>
    <mergeCell ref="B18:C18"/>
    <mergeCell ref="A19:C19"/>
    <mergeCell ref="A23:B23"/>
    <mergeCell ref="A11:B11"/>
    <mergeCell ref="C11:D11"/>
    <mergeCell ref="A13:D13"/>
    <mergeCell ref="B15:C16"/>
    <mergeCell ref="A15:A16"/>
    <mergeCell ref="D15:D16"/>
    <mergeCell ref="A7:D7"/>
    <mergeCell ref="A9:B9"/>
    <mergeCell ref="C9:D9"/>
    <mergeCell ref="A10:B10"/>
    <mergeCell ref="C10:D10"/>
  </mergeCells>
  <printOptions/>
  <pageMargins left="0.75" right="0.2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showZeros="0" zoomScalePageLayoutView="0" workbookViewId="0" topLeftCell="A1">
      <selection activeCell="R16" sqref="R16"/>
    </sheetView>
  </sheetViews>
  <sheetFormatPr defaultColWidth="9.140625" defaultRowHeight="12.75"/>
  <cols>
    <col min="1" max="1" width="5.28125" style="0" customWidth="1"/>
    <col min="2" max="2" width="7.7109375" style="0" customWidth="1"/>
    <col min="3" max="3" width="4.7109375" style="0" customWidth="1"/>
    <col min="4" max="4" width="9.8515625" style="0" customWidth="1"/>
    <col min="5" max="5" width="25.28125" style="0" customWidth="1"/>
    <col min="6" max="6" width="12.7109375" style="0" customWidth="1"/>
    <col min="7" max="7" width="12.8515625" style="0" customWidth="1"/>
    <col min="8" max="8" width="13.8515625" style="0" customWidth="1"/>
    <col min="9" max="9" width="12.421875" style="0" customWidth="1"/>
    <col min="10" max="10" width="14.140625" style="0" customWidth="1"/>
  </cols>
  <sheetData>
    <row r="1" spans="1:10" ht="15.75">
      <c r="A1" s="324" t="s">
        <v>186</v>
      </c>
      <c r="B1" s="324"/>
      <c r="C1" s="324"/>
      <c r="D1" s="324"/>
      <c r="E1" s="324"/>
      <c r="F1" s="324"/>
      <c r="G1" s="324"/>
      <c r="H1" s="324"/>
      <c r="I1" s="324"/>
      <c r="J1" s="324"/>
    </row>
    <row r="2" ht="15.75">
      <c r="A2" s="1"/>
    </row>
    <row r="3" spans="1:10" ht="34.5" customHeight="1">
      <c r="A3" s="325" t="s">
        <v>74</v>
      </c>
      <c r="B3" s="325"/>
      <c r="C3" s="325"/>
      <c r="D3" s="325"/>
      <c r="E3" s="325"/>
      <c r="F3" s="325"/>
      <c r="G3" s="325"/>
      <c r="H3" s="325"/>
      <c r="I3" s="325"/>
      <c r="J3" s="325"/>
    </row>
    <row r="4" spans="1:10" ht="12.75">
      <c r="A4" s="326" t="s">
        <v>187</v>
      </c>
      <c r="B4" s="326"/>
      <c r="C4" s="326"/>
      <c r="D4" s="326"/>
      <c r="E4" s="326"/>
      <c r="F4" s="326"/>
      <c r="G4" s="326"/>
      <c r="H4" s="326"/>
      <c r="I4" s="326"/>
      <c r="J4" s="326"/>
    </row>
    <row r="5" spans="1:10" ht="12.75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ht="36.75" customHeight="1">
      <c r="A6" s="301" t="s">
        <v>188</v>
      </c>
      <c r="B6" s="301"/>
      <c r="C6" s="301"/>
      <c r="D6" s="302" t="s">
        <v>75</v>
      </c>
      <c r="E6" s="302"/>
      <c r="F6" s="302"/>
      <c r="G6" s="302"/>
      <c r="H6" s="302"/>
      <c r="I6" s="302"/>
      <c r="J6" s="302"/>
    </row>
    <row r="7" spans="1:10" ht="36.75" customHeight="1">
      <c r="A7" s="301" t="s">
        <v>204</v>
      </c>
      <c r="B7" s="301"/>
      <c r="C7" s="301"/>
      <c r="D7" s="302" t="s">
        <v>75</v>
      </c>
      <c r="E7" s="302"/>
      <c r="F7" s="302"/>
      <c r="G7" s="302"/>
      <c r="H7" s="302"/>
      <c r="I7" s="302"/>
      <c r="J7" s="302"/>
    </row>
    <row r="8" spans="1:10" ht="15.75" customHeight="1">
      <c r="A8" s="301" t="s">
        <v>67</v>
      </c>
      <c r="B8" s="301"/>
      <c r="C8" s="301"/>
      <c r="D8" s="302" t="s">
        <v>208</v>
      </c>
      <c r="E8" s="302"/>
      <c r="F8" s="302"/>
      <c r="G8" s="302"/>
      <c r="H8" s="302"/>
      <c r="I8" s="302"/>
      <c r="J8" s="302"/>
    </row>
    <row r="9" spans="1:10" ht="15.75" customHeight="1">
      <c r="A9" s="301" t="s">
        <v>66</v>
      </c>
      <c r="B9" s="301"/>
      <c r="C9" s="301"/>
      <c r="D9" s="340"/>
      <c r="E9" s="340"/>
      <c r="F9" s="340"/>
      <c r="G9" s="340"/>
      <c r="H9" s="340"/>
      <c r="I9" s="340"/>
      <c r="J9" s="340"/>
    </row>
    <row r="10" spans="1:10" ht="15.75" customHeight="1">
      <c r="A10" s="2" t="s">
        <v>181</v>
      </c>
      <c r="B10" s="2"/>
      <c r="C10" s="2"/>
      <c r="D10" s="6"/>
      <c r="E10" s="6"/>
      <c r="F10" s="13"/>
      <c r="G10" s="13"/>
      <c r="H10" s="14" t="s">
        <v>205</v>
      </c>
      <c r="I10" s="332"/>
      <c r="J10" s="333"/>
    </row>
    <row r="11" spans="1:10" ht="15.75" customHeight="1">
      <c r="A11" s="2" t="s">
        <v>181</v>
      </c>
      <c r="B11" s="2"/>
      <c r="C11" s="2"/>
      <c r="D11" s="6"/>
      <c r="E11" s="6"/>
      <c r="F11" s="13"/>
      <c r="G11" s="13"/>
      <c r="H11" s="14" t="s">
        <v>206</v>
      </c>
      <c r="I11" s="332"/>
      <c r="J11" s="333"/>
    </row>
    <row r="12" spans="1:10" ht="15.75" customHeight="1">
      <c r="A12" s="10"/>
      <c r="B12" s="10"/>
      <c r="C12" s="10"/>
      <c r="D12" s="12"/>
      <c r="E12" s="12"/>
      <c r="F12" s="15"/>
      <c r="G12" s="15"/>
      <c r="I12" s="15"/>
      <c r="J12" s="16" t="s">
        <v>227</v>
      </c>
    </row>
    <row r="13" spans="1:10" ht="15.75" customHeight="1">
      <c r="A13" s="330" t="s">
        <v>60</v>
      </c>
      <c r="B13" s="7" t="s">
        <v>189</v>
      </c>
      <c r="C13" s="334" t="s">
        <v>191</v>
      </c>
      <c r="D13" s="335"/>
      <c r="E13" s="336"/>
      <c r="F13" s="330" t="s">
        <v>192</v>
      </c>
      <c r="G13" s="327" t="s">
        <v>193</v>
      </c>
      <c r="H13" s="328"/>
      <c r="I13" s="329"/>
      <c r="J13" s="330" t="s">
        <v>59</v>
      </c>
    </row>
    <row r="14" spans="1:10" ht="31.5">
      <c r="A14" s="331"/>
      <c r="B14" s="8" t="s">
        <v>190</v>
      </c>
      <c r="C14" s="337"/>
      <c r="D14" s="338"/>
      <c r="E14" s="339"/>
      <c r="F14" s="331"/>
      <c r="G14" s="185" t="s">
        <v>194</v>
      </c>
      <c r="H14" s="185" t="s">
        <v>195</v>
      </c>
      <c r="I14" s="185" t="s">
        <v>218</v>
      </c>
      <c r="J14" s="331"/>
    </row>
    <row r="15" spans="1:10" s="31" customFormat="1" ht="40.5" customHeight="1">
      <c r="A15" s="29" t="s">
        <v>196</v>
      </c>
      <c r="B15" s="184">
        <v>1</v>
      </c>
      <c r="C15" s="341" t="s">
        <v>62</v>
      </c>
      <c r="D15" s="342"/>
      <c r="E15" s="343"/>
      <c r="F15" s="239"/>
      <c r="G15" s="30"/>
      <c r="H15" s="30"/>
      <c r="I15" s="30"/>
      <c r="J15" s="30"/>
    </row>
    <row r="16" spans="1:10" s="31" customFormat="1" ht="45" customHeight="1">
      <c r="A16" s="29" t="s">
        <v>197</v>
      </c>
      <c r="B16" s="184">
        <v>2</v>
      </c>
      <c r="C16" s="341" t="s">
        <v>63</v>
      </c>
      <c r="D16" s="342"/>
      <c r="E16" s="343"/>
      <c r="F16" s="239"/>
      <c r="G16" s="30"/>
      <c r="H16" s="30"/>
      <c r="I16" s="30"/>
      <c r="J16" s="30"/>
    </row>
    <row r="17" spans="1:10" s="31" customFormat="1" ht="15.75">
      <c r="A17" s="32" t="s">
        <v>198</v>
      </c>
      <c r="B17" s="183">
        <v>5</v>
      </c>
      <c r="C17" s="347" t="s">
        <v>37</v>
      </c>
      <c r="D17" s="348"/>
      <c r="E17" s="349"/>
      <c r="F17" s="240"/>
      <c r="G17" s="33"/>
      <c r="H17" s="33"/>
      <c r="I17" s="33"/>
      <c r="J17" s="33"/>
    </row>
    <row r="18" spans="1:10" ht="15.75" customHeight="1">
      <c r="A18" s="9"/>
      <c r="B18" s="9"/>
      <c r="C18" s="350" t="s">
        <v>199</v>
      </c>
      <c r="D18" s="351"/>
      <c r="E18" s="352"/>
      <c r="F18" s="93"/>
      <c r="G18" s="93"/>
      <c r="H18" s="93"/>
      <c r="I18" s="93"/>
      <c r="J18" s="93"/>
    </row>
    <row r="19" spans="1:10" ht="15.75" customHeight="1">
      <c r="A19" s="353" t="s">
        <v>228</v>
      </c>
      <c r="B19" s="354"/>
      <c r="C19" s="354"/>
      <c r="D19" s="354"/>
      <c r="E19" s="355"/>
      <c r="F19" s="25">
        <f>ROUND(F18*0.01,2)</f>
        <v>0</v>
      </c>
      <c r="G19" s="26"/>
      <c r="H19" s="27" t="s">
        <v>181</v>
      </c>
      <c r="I19" s="27" t="s">
        <v>181</v>
      </c>
      <c r="J19" s="28" t="s">
        <v>181</v>
      </c>
    </row>
    <row r="20" spans="1:10" ht="15.75" customHeight="1">
      <c r="A20" s="353" t="s">
        <v>200</v>
      </c>
      <c r="B20" s="354"/>
      <c r="C20" s="354"/>
      <c r="D20" s="354"/>
      <c r="E20" s="355"/>
      <c r="F20" s="25">
        <f>ROUND(F19*0.02,2)</f>
        <v>0</v>
      </c>
      <c r="G20" s="26"/>
      <c r="H20" s="27" t="s">
        <v>181</v>
      </c>
      <c r="I20" s="27" t="s">
        <v>181</v>
      </c>
      <c r="J20" s="27" t="s">
        <v>181</v>
      </c>
    </row>
    <row r="21" spans="1:10" ht="15.75" customHeight="1">
      <c r="A21" s="359" t="s">
        <v>229</v>
      </c>
      <c r="B21" s="360"/>
      <c r="C21" s="360"/>
      <c r="D21" s="360"/>
      <c r="E21" s="361"/>
      <c r="F21" s="25">
        <f>ROUND(F18*0.01,2)</f>
        <v>0</v>
      </c>
      <c r="G21" s="26"/>
      <c r="H21" s="27"/>
      <c r="I21" s="27"/>
      <c r="J21" s="27"/>
    </row>
    <row r="22" spans="1:10" ht="15.75" customHeight="1">
      <c r="A22" s="344" t="s">
        <v>217</v>
      </c>
      <c r="B22" s="345"/>
      <c r="C22" s="345"/>
      <c r="D22" s="345"/>
      <c r="E22" s="346"/>
      <c r="F22" s="25">
        <f>ROUND(G18*0.2409,2)</f>
        <v>0</v>
      </c>
      <c r="G22" s="26"/>
      <c r="H22" s="27"/>
      <c r="I22" s="27"/>
      <c r="J22" s="27"/>
    </row>
    <row r="23" spans="1:10" ht="15.75" customHeight="1">
      <c r="A23" s="344" t="s">
        <v>201</v>
      </c>
      <c r="B23" s="345"/>
      <c r="C23" s="345"/>
      <c r="D23" s="345"/>
      <c r="E23" s="346"/>
      <c r="F23" s="34">
        <f>F18+F19+F21+F22</f>
        <v>0</v>
      </c>
      <c r="G23" s="26"/>
      <c r="H23" s="27" t="s">
        <v>181</v>
      </c>
      <c r="I23" s="27" t="s">
        <v>181</v>
      </c>
      <c r="J23" s="27" t="s">
        <v>181</v>
      </c>
    </row>
    <row r="24" spans="1:10" s="17" customFormat="1" ht="15.75">
      <c r="A24" s="11"/>
      <c r="B24" s="11"/>
      <c r="C24" s="11"/>
      <c r="D24" s="11"/>
      <c r="E24" s="11"/>
      <c r="F24" s="5"/>
      <c r="G24" s="5"/>
      <c r="H24" s="5"/>
      <c r="I24" s="5"/>
      <c r="J24" s="5"/>
    </row>
    <row r="25" spans="1:10" s="17" customFormat="1" ht="15.75" customHeight="1">
      <c r="A25" s="362" t="s">
        <v>202</v>
      </c>
      <c r="B25" s="362"/>
      <c r="C25" s="362"/>
      <c r="D25" s="358"/>
      <c r="E25" s="358"/>
      <c r="F25" s="2"/>
      <c r="G25" s="2"/>
      <c r="H25" s="2"/>
      <c r="I25" s="2"/>
      <c r="J25" s="2"/>
    </row>
    <row r="26" spans="1:10" s="17" customFormat="1" ht="15.75">
      <c r="A26" s="3"/>
      <c r="B26" s="3"/>
      <c r="C26" s="4"/>
      <c r="D26" s="363" t="s">
        <v>207</v>
      </c>
      <c r="E26" s="364"/>
      <c r="F26" s="4"/>
      <c r="G26" s="4"/>
      <c r="H26" s="4"/>
      <c r="I26" s="4"/>
      <c r="J26" s="4"/>
    </row>
    <row r="27" spans="1:5" s="17" customFormat="1" ht="15.75">
      <c r="A27" s="356" t="s">
        <v>3</v>
      </c>
      <c r="B27" s="356"/>
      <c r="C27" s="356"/>
      <c r="D27" s="357"/>
      <c r="E27" s="357"/>
    </row>
    <row r="28" s="17" customFormat="1" ht="12.75"/>
    <row r="29" spans="1:10" s="17" customFormat="1" ht="15.75">
      <c r="A29" s="3"/>
      <c r="B29" s="3"/>
      <c r="C29" s="4"/>
      <c r="D29" s="4"/>
      <c r="E29" s="4"/>
      <c r="F29" s="4"/>
      <c r="G29" s="4"/>
      <c r="H29" s="4"/>
      <c r="I29" s="4"/>
      <c r="J29" s="4"/>
    </row>
    <row r="30" spans="1:10" s="17" customFormat="1" ht="15.75" customHeight="1">
      <c r="A30" s="362" t="s">
        <v>203</v>
      </c>
      <c r="B30" s="362"/>
      <c r="C30" s="362"/>
      <c r="D30" s="358"/>
      <c r="E30" s="358"/>
      <c r="F30" s="2"/>
      <c r="G30" s="2"/>
      <c r="H30" s="2"/>
      <c r="I30" s="2"/>
      <c r="J30" s="2"/>
    </row>
    <row r="31" spans="1:5" s="17" customFormat="1" ht="15.75">
      <c r="A31" s="356"/>
      <c r="B31" s="356"/>
      <c r="C31" s="356"/>
      <c r="D31" s="363" t="s">
        <v>207</v>
      </c>
      <c r="E31" s="364"/>
    </row>
    <row r="32" spans="1:5" s="17" customFormat="1" ht="15.75">
      <c r="A32" s="356" t="s">
        <v>3</v>
      </c>
      <c r="B32" s="356"/>
      <c r="C32" s="356"/>
      <c r="D32" s="357"/>
      <c r="E32" s="357"/>
    </row>
    <row r="33" s="17" customFormat="1" ht="12.75"/>
    <row r="34" s="17" customFormat="1" ht="12.75"/>
    <row r="35" s="17" customFormat="1" ht="12.75"/>
    <row r="36" s="17" customFormat="1" ht="12.75"/>
    <row r="37" s="17" customFormat="1" ht="12.75"/>
    <row r="38" s="17" customFormat="1" ht="12.75"/>
    <row r="39" s="17" customFormat="1" ht="12.75"/>
    <row r="40" s="17" customFormat="1" ht="12.75"/>
    <row r="41" s="17" customFormat="1" ht="12.75"/>
    <row r="42" s="17" customFormat="1" ht="12.75"/>
  </sheetData>
  <sheetProtection/>
  <mergeCells count="38">
    <mergeCell ref="D32:E32"/>
    <mergeCell ref="A13:A14"/>
    <mergeCell ref="A32:C32"/>
    <mergeCell ref="A23:E23"/>
    <mergeCell ref="A25:C25"/>
    <mergeCell ref="D26:E26"/>
    <mergeCell ref="A30:C30"/>
    <mergeCell ref="A31:C31"/>
    <mergeCell ref="D31:E31"/>
    <mergeCell ref="D25:E25"/>
    <mergeCell ref="A27:C27"/>
    <mergeCell ref="D27:E27"/>
    <mergeCell ref="D30:E30"/>
    <mergeCell ref="A20:E20"/>
    <mergeCell ref="A21:E21"/>
    <mergeCell ref="C15:E15"/>
    <mergeCell ref="A22:E22"/>
    <mergeCell ref="C16:E16"/>
    <mergeCell ref="C17:E17"/>
    <mergeCell ref="C18:E18"/>
    <mergeCell ref="A19:E19"/>
    <mergeCell ref="D8:J8"/>
    <mergeCell ref="G13:I13"/>
    <mergeCell ref="J13:J14"/>
    <mergeCell ref="I10:J10"/>
    <mergeCell ref="I11:J11"/>
    <mergeCell ref="C13:E14"/>
    <mergeCell ref="F13:F14"/>
    <mergeCell ref="D9:J9"/>
    <mergeCell ref="A8:C8"/>
    <mergeCell ref="A9:C9"/>
    <mergeCell ref="A7:C7"/>
    <mergeCell ref="D7:J7"/>
    <mergeCell ref="A1:J1"/>
    <mergeCell ref="A3:J3"/>
    <mergeCell ref="A4:J4"/>
    <mergeCell ref="A6:C6"/>
    <mergeCell ref="D6:J6"/>
  </mergeCells>
  <printOptions/>
  <pageMargins left="0.46" right="0.15748031496062992" top="0.57" bottom="0.38" header="0.8" footer="0.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V59"/>
  <sheetViews>
    <sheetView showZeros="0" zoomScale="75" zoomScaleNormal="75" zoomScalePageLayoutView="0" workbookViewId="0" topLeftCell="A1">
      <selection activeCell="E33" sqref="E33"/>
    </sheetView>
  </sheetViews>
  <sheetFormatPr defaultColWidth="9.140625" defaultRowHeight="12.75"/>
  <cols>
    <col min="1" max="1" width="7.140625" style="164" customWidth="1"/>
    <col min="2" max="2" width="5.28125" style="164" hidden="1" customWidth="1"/>
    <col min="3" max="3" width="43.28125" style="165" customWidth="1"/>
    <col min="4" max="4" width="11.140625" style="92" customWidth="1"/>
    <col min="5" max="5" width="10.28125" style="92" customWidth="1"/>
    <col min="6" max="6" width="24.57421875" style="92" customWidth="1"/>
    <col min="7" max="16384" width="9.140625" style="92" customWidth="1"/>
  </cols>
  <sheetData>
    <row r="1" spans="1:9" s="166" customFormat="1" ht="24" customHeight="1">
      <c r="A1" s="377" t="s">
        <v>213</v>
      </c>
      <c r="B1" s="377"/>
      <c r="C1" s="377"/>
      <c r="D1" s="377"/>
      <c r="E1" s="377"/>
      <c r="F1" s="377"/>
      <c r="G1" s="377"/>
      <c r="H1" s="377"/>
      <c r="I1" s="113"/>
    </row>
    <row r="2" spans="1:9" s="104" customFormat="1" ht="16.5" customHeight="1">
      <c r="A2" s="378" t="s">
        <v>4</v>
      </c>
      <c r="B2" s="378"/>
      <c r="C2" s="378"/>
      <c r="D2" s="378"/>
      <c r="E2" s="378"/>
      <c r="F2" s="378"/>
      <c r="G2" s="378"/>
      <c r="H2" s="378"/>
      <c r="I2" s="103"/>
    </row>
    <row r="3" spans="1:9" s="120" customFormat="1" ht="15">
      <c r="A3" s="379" t="s">
        <v>214</v>
      </c>
      <c r="B3" s="379"/>
      <c r="C3" s="379"/>
      <c r="D3" s="379"/>
      <c r="E3" s="379"/>
      <c r="F3" s="379"/>
      <c r="G3" s="379"/>
      <c r="H3" s="379"/>
      <c r="I3" s="167"/>
    </row>
    <row r="4" spans="1:8" s="102" customFormat="1" ht="9.75" customHeight="1">
      <c r="A4" s="105"/>
      <c r="B4" s="99"/>
      <c r="C4" s="106"/>
      <c r="D4" s="107"/>
      <c r="E4" s="99"/>
      <c r="F4" s="109"/>
      <c r="G4" s="109"/>
      <c r="H4" s="109"/>
    </row>
    <row r="5" spans="1:8" s="102" customFormat="1" ht="15">
      <c r="A5" s="376" t="s">
        <v>72</v>
      </c>
      <c r="B5" s="376"/>
      <c r="C5" s="376"/>
      <c r="D5" s="376"/>
      <c r="E5" s="376"/>
      <c r="F5" s="376"/>
      <c r="G5" s="110"/>
      <c r="H5" s="110"/>
    </row>
    <row r="6" spans="1:8" s="102" customFormat="1" ht="18" customHeight="1">
      <c r="A6" s="376" t="s">
        <v>68</v>
      </c>
      <c r="B6" s="376"/>
      <c r="C6" s="376"/>
      <c r="D6" s="376"/>
      <c r="E6" s="376"/>
      <c r="F6" s="376"/>
      <c r="G6" s="110"/>
      <c r="H6" s="110"/>
    </row>
    <row r="7" spans="1:8" s="102" customFormat="1" ht="15">
      <c r="A7" s="376" t="s">
        <v>73</v>
      </c>
      <c r="B7" s="376"/>
      <c r="C7" s="376"/>
      <c r="D7" s="376"/>
      <c r="E7" s="376"/>
      <c r="F7" s="376"/>
      <c r="G7" s="110"/>
      <c r="H7" s="110"/>
    </row>
    <row r="8" spans="1:8" s="102" customFormat="1" ht="18" customHeight="1">
      <c r="A8" s="376" t="s">
        <v>68</v>
      </c>
      <c r="B8" s="376"/>
      <c r="C8" s="376"/>
      <c r="D8" s="376"/>
      <c r="E8" s="376"/>
      <c r="F8" s="376"/>
      <c r="G8" s="110"/>
      <c r="H8" s="110"/>
    </row>
    <row r="9" spans="1:8" s="102" customFormat="1" ht="15.75" customHeight="1">
      <c r="A9" s="99" t="s">
        <v>71</v>
      </c>
      <c r="B9" s="99"/>
      <c r="C9" s="100"/>
      <c r="D9" s="110"/>
      <c r="E9" s="110"/>
      <c r="F9" s="110"/>
      <c r="G9" s="110"/>
      <c r="H9" s="110"/>
    </row>
    <row r="10" spans="1:8" s="102" customFormat="1" ht="15">
      <c r="A10" s="99" t="s">
        <v>231</v>
      </c>
      <c r="B10" s="99"/>
      <c r="C10" s="100"/>
      <c r="D10" s="101"/>
      <c r="E10" s="101"/>
      <c r="F10" s="101"/>
      <c r="G10" s="101"/>
      <c r="H10" s="101"/>
    </row>
    <row r="11" spans="1:8" s="99" customFormat="1" ht="15">
      <c r="A11" s="108"/>
      <c r="B11" s="108"/>
      <c r="C11" s="111"/>
      <c r="D11" s="111"/>
      <c r="E11" s="111"/>
      <c r="F11" s="112"/>
      <c r="G11" s="109"/>
      <c r="H11" s="109"/>
    </row>
    <row r="12" spans="1:6" s="113" customFormat="1" ht="15.75">
      <c r="A12" s="105"/>
      <c r="B12" s="105"/>
      <c r="C12" s="110"/>
      <c r="D12" s="105"/>
      <c r="E12" s="105"/>
      <c r="F12" s="193" t="s">
        <v>69</v>
      </c>
    </row>
    <row r="13" spans="1:9" ht="15">
      <c r="A13" s="380" t="s">
        <v>232</v>
      </c>
      <c r="B13" s="380"/>
      <c r="C13" s="380"/>
      <c r="D13" s="380"/>
      <c r="E13" s="380"/>
      <c r="F13" s="380"/>
      <c r="G13" s="114"/>
      <c r="H13" s="114"/>
      <c r="I13" s="115"/>
    </row>
    <row r="14" spans="1:9" s="121" customFormat="1" ht="13.5" customHeight="1" hidden="1">
      <c r="A14" s="116"/>
      <c r="B14" s="117"/>
      <c r="C14" s="118"/>
      <c r="D14" s="118"/>
      <c r="E14" s="119">
        <v>1.15</v>
      </c>
      <c r="F14" s="122"/>
      <c r="G14" s="122"/>
      <c r="H14" s="123"/>
      <c r="I14" s="124"/>
    </row>
    <row r="15" spans="1:9" s="121" customFormat="1" ht="13.5" customHeight="1">
      <c r="A15" s="116"/>
      <c r="B15" s="117"/>
      <c r="C15" s="118"/>
      <c r="D15" s="118"/>
      <c r="E15" s="125"/>
      <c r="F15" s="122"/>
      <c r="G15" s="122"/>
      <c r="H15" s="123"/>
      <c r="I15" s="124"/>
    </row>
    <row r="16" spans="1:7" s="128" customFormat="1" ht="20.25" customHeight="1">
      <c r="A16" s="375" t="s">
        <v>46</v>
      </c>
      <c r="B16" s="375" t="s">
        <v>83</v>
      </c>
      <c r="C16" s="381" t="s">
        <v>47</v>
      </c>
      <c r="D16" s="375" t="s">
        <v>70</v>
      </c>
      <c r="E16" s="375" t="s">
        <v>215</v>
      </c>
      <c r="F16" s="375" t="s">
        <v>230</v>
      </c>
      <c r="G16" s="127"/>
    </row>
    <row r="17" spans="1:7" s="128" customFormat="1" ht="58.5" customHeight="1">
      <c r="A17" s="375"/>
      <c r="B17" s="375"/>
      <c r="C17" s="382"/>
      <c r="D17" s="375"/>
      <c r="E17" s="375"/>
      <c r="F17" s="375"/>
      <c r="G17" s="127"/>
    </row>
    <row r="18" spans="1:7" s="187" customFormat="1" ht="12.75">
      <c r="A18" s="50"/>
      <c r="B18" s="221"/>
      <c r="C18" s="52" t="s">
        <v>107</v>
      </c>
      <c r="D18" s="53"/>
      <c r="E18" s="53"/>
      <c r="F18" s="94"/>
      <c r="G18" s="188"/>
    </row>
    <row r="19" spans="1:7" s="187" customFormat="1" ht="25.5">
      <c r="A19" s="24">
        <v>1</v>
      </c>
      <c r="B19" s="41"/>
      <c r="C19" s="44" t="s">
        <v>245</v>
      </c>
      <c r="D19" s="23" t="s">
        <v>124</v>
      </c>
      <c r="E19" s="241">
        <v>15</v>
      </c>
      <c r="F19" s="275"/>
      <c r="G19" s="188"/>
    </row>
    <row r="20" spans="1:7" s="187" customFormat="1" ht="12.75">
      <c r="A20" s="24"/>
      <c r="B20" s="41"/>
      <c r="C20" s="45" t="s">
        <v>134</v>
      </c>
      <c r="D20" s="23" t="s">
        <v>88</v>
      </c>
      <c r="E20" s="242">
        <f>E19*0.15</f>
        <v>2.25</v>
      </c>
      <c r="F20" s="275"/>
      <c r="G20" s="188"/>
    </row>
    <row r="21" spans="1:7" s="187" customFormat="1" ht="12.75">
      <c r="A21" s="24"/>
      <c r="B21" s="21"/>
      <c r="C21" s="45" t="s">
        <v>77</v>
      </c>
      <c r="D21" s="23" t="s">
        <v>88</v>
      </c>
      <c r="E21" s="242">
        <f>E19*0.35</f>
        <v>5.25</v>
      </c>
      <c r="F21" s="275"/>
      <c r="G21" s="188"/>
    </row>
    <row r="22" spans="1:7" s="187" customFormat="1" ht="12.75">
      <c r="A22" s="50"/>
      <c r="B22" s="221"/>
      <c r="C22" s="52" t="s">
        <v>109</v>
      </c>
      <c r="D22" s="53"/>
      <c r="E22" s="243"/>
      <c r="F22" s="275"/>
      <c r="G22" s="188"/>
    </row>
    <row r="23" spans="1:7" s="187" customFormat="1" ht="25.5">
      <c r="A23" s="24">
        <v>2</v>
      </c>
      <c r="B23" s="41"/>
      <c r="C23" s="44" t="s">
        <v>246</v>
      </c>
      <c r="D23" s="23" t="s">
        <v>124</v>
      </c>
      <c r="E23" s="241">
        <v>20</v>
      </c>
      <c r="F23" s="275"/>
      <c r="G23" s="188"/>
    </row>
    <row r="24" spans="1:7" s="187" customFormat="1" ht="12.75">
      <c r="A24" s="24"/>
      <c r="B24" s="41"/>
      <c r="C24" s="45" t="s">
        <v>134</v>
      </c>
      <c r="D24" s="23" t="s">
        <v>88</v>
      </c>
      <c r="E24" s="244">
        <f>E23*0.15</f>
        <v>3</v>
      </c>
      <c r="F24" s="275"/>
      <c r="G24" s="188"/>
    </row>
    <row r="25" spans="1:7" s="187" customFormat="1" ht="12.75">
      <c r="A25" s="24"/>
      <c r="B25" s="21"/>
      <c r="C25" s="45" t="s">
        <v>77</v>
      </c>
      <c r="D25" s="23" t="s">
        <v>88</v>
      </c>
      <c r="E25" s="244">
        <f>E23*0.35</f>
        <v>7</v>
      </c>
      <c r="F25" s="275"/>
      <c r="G25" s="188"/>
    </row>
    <row r="26" spans="1:7" s="187" customFormat="1" ht="12.75">
      <c r="A26" s="50"/>
      <c r="B26" s="221"/>
      <c r="C26" s="52" t="s">
        <v>16</v>
      </c>
      <c r="D26" s="53"/>
      <c r="E26" s="243"/>
      <c r="F26" s="275"/>
      <c r="G26" s="188"/>
    </row>
    <row r="27" spans="1:7" ht="25.5">
      <c r="A27" s="24">
        <v>3</v>
      </c>
      <c r="B27" s="41"/>
      <c r="C27" s="54" t="s">
        <v>233</v>
      </c>
      <c r="D27" s="23" t="s">
        <v>124</v>
      </c>
      <c r="E27" s="241">
        <v>190</v>
      </c>
      <c r="F27" s="275"/>
      <c r="G27" s="115"/>
    </row>
    <row r="28" spans="1:7" ht="12.75">
      <c r="A28" s="24"/>
      <c r="B28" s="41"/>
      <c r="C28" s="41" t="s">
        <v>134</v>
      </c>
      <c r="D28" s="23" t="s">
        <v>88</v>
      </c>
      <c r="E28" s="244">
        <f>E27*0.15</f>
        <v>28.5</v>
      </c>
      <c r="F28" s="275"/>
      <c r="G28" s="115"/>
    </row>
    <row r="29" spans="1:7" ht="12.75">
      <c r="A29" s="24"/>
      <c r="B29" s="21"/>
      <c r="C29" s="41" t="s">
        <v>133</v>
      </c>
      <c r="D29" s="23" t="s">
        <v>88</v>
      </c>
      <c r="E29" s="244">
        <f>E27*3.5</f>
        <v>665</v>
      </c>
      <c r="F29" s="275"/>
      <c r="G29" s="115"/>
    </row>
    <row r="30" spans="1:7" ht="25.5">
      <c r="A30" s="24">
        <v>4</v>
      </c>
      <c r="B30" s="41"/>
      <c r="C30" s="44" t="s">
        <v>247</v>
      </c>
      <c r="D30" s="23" t="s">
        <v>124</v>
      </c>
      <c r="E30" s="241">
        <v>190</v>
      </c>
      <c r="F30" s="275"/>
      <c r="G30" s="115"/>
    </row>
    <row r="31" spans="1:7" ht="12.75">
      <c r="A31" s="24"/>
      <c r="B31" s="41"/>
      <c r="C31" s="45" t="s">
        <v>134</v>
      </c>
      <c r="D31" s="23" t="s">
        <v>88</v>
      </c>
      <c r="E31" s="244">
        <f>E30*0.15</f>
        <v>28.5</v>
      </c>
      <c r="F31" s="94"/>
      <c r="G31" s="115"/>
    </row>
    <row r="32" spans="1:7" ht="12.75">
      <c r="A32" s="24"/>
      <c r="B32" s="21"/>
      <c r="C32" s="45" t="s">
        <v>77</v>
      </c>
      <c r="D32" s="23" t="s">
        <v>88</v>
      </c>
      <c r="E32" s="244">
        <f>E30*0.35</f>
        <v>66.5</v>
      </c>
      <c r="F32" s="94"/>
      <c r="G32" s="115"/>
    </row>
    <row r="33" spans="1:7" ht="25.5">
      <c r="A33" s="24">
        <v>5</v>
      </c>
      <c r="B33" s="21"/>
      <c r="C33" s="218" t="s">
        <v>156</v>
      </c>
      <c r="D33" s="19" t="s">
        <v>84</v>
      </c>
      <c r="E33" s="245">
        <v>5</v>
      </c>
      <c r="F33" s="94"/>
      <c r="G33" s="115"/>
    </row>
    <row r="34" spans="1:7" ht="12.75">
      <c r="A34" s="24"/>
      <c r="B34" s="41"/>
      <c r="C34" s="219" t="s">
        <v>219</v>
      </c>
      <c r="D34" s="23"/>
      <c r="E34" s="220"/>
      <c r="F34" s="94"/>
      <c r="G34" s="115"/>
    </row>
    <row r="35" spans="1:7" ht="63.75">
      <c r="A35" s="24">
        <v>6</v>
      </c>
      <c r="B35" s="41"/>
      <c r="C35" s="38" t="s">
        <v>220</v>
      </c>
      <c r="D35" s="23" t="s">
        <v>221</v>
      </c>
      <c r="E35" s="220">
        <v>1</v>
      </c>
      <c r="F35" s="94"/>
      <c r="G35" s="115"/>
    </row>
    <row r="36" spans="1:7" ht="51">
      <c r="A36" s="24">
        <v>7</v>
      </c>
      <c r="B36" s="41"/>
      <c r="C36" s="38" t="s">
        <v>222</v>
      </c>
      <c r="D36" s="23" t="s">
        <v>221</v>
      </c>
      <c r="E36" s="220">
        <v>1</v>
      </c>
      <c r="F36" s="94"/>
      <c r="G36" s="115"/>
    </row>
    <row r="37" spans="1:7" ht="12.75">
      <c r="A37" s="24"/>
      <c r="B37" s="222"/>
      <c r="C37" s="39"/>
      <c r="D37" s="40"/>
      <c r="E37" s="23"/>
      <c r="F37" s="97"/>
      <c r="G37" s="115"/>
    </row>
    <row r="38" spans="1:7" s="186" customFormat="1" ht="14.25">
      <c r="A38" s="24"/>
      <c r="B38" s="222"/>
      <c r="C38" s="39"/>
      <c r="D38" s="40"/>
      <c r="E38" s="23"/>
      <c r="F38" s="94"/>
      <c r="G38" s="230"/>
    </row>
    <row r="39" spans="1:7" s="134" customFormat="1" ht="14.25">
      <c r="A39" s="55"/>
      <c r="B39" s="140"/>
      <c r="C39" s="223" t="s">
        <v>169</v>
      </c>
      <c r="D39" s="224"/>
      <c r="E39" s="55"/>
      <c r="F39" s="226"/>
      <c r="G39" s="231"/>
    </row>
    <row r="40" spans="1:7" s="134" customFormat="1" ht="14.25">
      <c r="A40" s="55"/>
      <c r="B40" s="140"/>
      <c r="C40" s="366" t="s">
        <v>54</v>
      </c>
      <c r="D40" s="367"/>
      <c r="E40" s="367"/>
      <c r="F40" s="45"/>
      <c r="G40" s="231"/>
    </row>
    <row r="41" spans="1:230" s="138" customFormat="1" ht="15">
      <c r="A41" s="96"/>
      <c r="B41" s="225"/>
      <c r="C41" s="368" t="s">
        <v>48</v>
      </c>
      <c r="D41" s="369"/>
      <c r="E41" s="369"/>
      <c r="F41" s="226"/>
      <c r="G41" s="232"/>
      <c r="HV41" s="139"/>
    </row>
    <row r="42" spans="1:6" s="103" customFormat="1" ht="12.75">
      <c r="A42" s="143"/>
      <c r="B42" s="143"/>
      <c r="C42" s="143"/>
      <c r="D42" s="143"/>
      <c r="E42" s="143"/>
      <c r="F42" s="144"/>
    </row>
    <row r="43" spans="1:6" s="103" customFormat="1" ht="12.75">
      <c r="A43" s="143"/>
      <c r="B43" s="143"/>
      <c r="C43" s="143"/>
      <c r="D43" s="143"/>
      <c r="E43" s="143"/>
      <c r="F43" s="227">
        <f>F41</f>
        <v>0</v>
      </c>
    </row>
    <row r="44" spans="1:6" s="103" customFormat="1" ht="12.75">
      <c r="A44" s="143"/>
      <c r="B44" s="143"/>
      <c r="C44" s="143"/>
      <c r="D44" s="143"/>
      <c r="E44" s="143"/>
      <c r="F44" s="228"/>
    </row>
    <row r="45" spans="1:6" s="103" customFormat="1" ht="18" customHeight="1" hidden="1">
      <c r="A45" s="371" t="s">
        <v>57</v>
      </c>
      <c r="B45" s="371"/>
      <c r="C45" s="371"/>
      <c r="D45" s="371"/>
      <c r="E45" s="371"/>
      <c r="F45" s="182" t="e">
        <f>ROUND(F41*#REF!,2)</f>
        <v>#REF!</v>
      </c>
    </row>
    <row r="46" spans="1:6" s="146" customFormat="1" ht="18" customHeight="1" hidden="1">
      <c r="A46" s="372" t="s">
        <v>49</v>
      </c>
      <c r="B46" s="372"/>
      <c r="C46" s="372"/>
      <c r="D46" s="372"/>
      <c r="E46" s="372"/>
      <c r="F46" s="145"/>
    </row>
    <row r="47" spans="1:6" s="103" customFormat="1" ht="17.25" customHeight="1" hidden="1">
      <c r="A47" s="371" t="s">
        <v>58</v>
      </c>
      <c r="B47" s="371"/>
      <c r="C47" s="371"/>
      <c r="D47" s="371"/>
      <c r="E47" s="371"/>
      <c r="F47" s="94" t="e">
        <f>ROUND(F41*#REF!,2)</f>
        <v>#REF!</v>
      </c>
    </row>
    <row r="48" spans="1:6" s="103" customFormat="1" ht="17.25" customHeight="1" hidden="1" thickBot="1">
      <c r="A48" s="371" t="s">
        <v>50</v>
      </c>
      <c r="B48" s="371"/>
      <c r="C48" s="371"/>
      <c r="D48" s="371"/>
      <c r="E48" s="371"/>
      <c r="F48" s="147" t="e">
        <f>ROUND(#REF!*#REF!,2)</f>
        <v>#REF!</v>
      </c>
    </row>
    <row r="49" spans="1:6" s="103" customFormat="1" ht="21" customHeight="1" hidden="1" thickBot="1">
      <c r="A49" s="370" t="s">
        <v>51</v>
      </c>
      <c r="B49" s="370"/>
      <c r="C49" s="370"/>
      <c r="D49" s="370"/>
      <c r="E49" s="370"/>
      <c r="F49" s="148" t="e">
        <f>SUM(F41:F48)-F43</f>
        <v>#REF!</v>
      </c>
    </row>
    <row r="50" spans="1:6" s="121" customFormat="1" ht="12.75">
      <c r="A50" s="149"/>
      <c r="B50" s="149"/>
      <c r="C50" s="150"/>
      <c r="D50" s="124"/>
      <c r="E50" s="124"/>
      <c r="F50" s="152"/>
    </row>
    <row r="51" spans="1:6" ht="14.25" customHeight="1">
      <c r="A51" s="103"/>
      <c r="B51" s="103"/>
      <c r="C51" s="153"/>
      <c r="D51" s="154"/>
      <c r="E51" s="102"/>
      <c r="F51" s="152"/>
    </row>
    <row r="52" spans="1:6" ht="14.25" customHeight="1">
      <c r="A52" s="92"/>
      <c r="B52" s="92"/>
      <c r="C52" s="149" t="s">
        <v>52</v>
      </c>
      <c r="D52" s="373"/>
      <c r="E52" s="373"/>
      <c r="F52" s="234"/>
    </row>
    <row r="53" spans="1:6" ht="14.25" customHeight="1">
      <c r="A53" s="92"/>
      <c r="B53" s="92"/>
      <c r="C53" s="229"/>
      <c r="D53" s="374"/>
      <c r="E53" s="374"/>
      <c r="F53" s="229"/>
    </row>
    <row r="54" spans="1:6" ht="14.25" customHeight="1">
      <c r="A54" s="92"/>
      <c r="B54" s="92"/>
      <c r="C54" s="151" t="s">
        <v>53</v>
      </c>
      <c r="D54" s="365"/>
      <c r="E54" s="365"/>
      <c r="F54" s="233"/>
    </row>
    <row r="55" spans="1:5" ht="14.25" customHeight="1">
      <c r="A55" s="157"/>
      <c r="B55" s="159"/>
      <c r="C55" s="92"/>
      <c r="D55" s="160"/>
      <c r="E55" s="161"/>
    </row>
    <row r="56" spans="1:5" ht="14.25" customHeight="1">
      <c r="A56" s="92"/>
      <c r="B56" s="92"/>
      <c r="C56" s="92"/>
      <c r="D56" s="162"/>
      <c r="E56" s="162"/>
    </row>
    <row r="57" spans="4:5" s="121" customFormat="1" ht="12.75">
      <c r="D57" s="156"/>
      <c r="E57" s="156"/>
    </row>
    <row r="58" spans="1:5" ht="14.25" customHeight="1">
      <c r="A58" s="92"/>
      <c r="B58" s="92"/>
      <c r="C58" s="92"/>
      <c r="D58" s="158"/>
      <c r="E58" s="158"/>
    </row>
    <row r="59" spans="1:7" ht="14.25" customHeight="1">
      <c r="A59" s="92"/>
      <c r="B59" s="92"/>
      <c r="C59" s="92"/>
      <c r="D59" s="163"/>
      <c r="E59" s="154"/>
      <c r="F59" s="159"/>
      <c r="G59" s="159"/>
    </row>
  </sheetData>
  <sheetProtection/>
  <mergeCells count="24">
    <mergeCell ref="A1:H1"/>
    <mergeCell ref="A2:H2"/>
    <mergeCell ref="A3:H3"/>
    <mergeCell ref="E16:E17"/>
    <mergeCell ref="A5:F5"/>
    <mergeCell ref="A13:F13"/>
    <mergeCell ref="C16:C17"/>
    <mergeCell ref="A7:F7"/>
    <mergeCell ref="A6:F6"/>
    <mergeCell ref="A16:A17"/>
    <mergeCell ref="B16:B17"/>
    <mergeCell ref="D16:D17"/>
    <mergeCell ref="A8:F8"/>
    <mergeCell ref="F16:F17"/>
    <mergeCell ref="D54:E54"/>
    <mergeCell ref="C40:E40"/>
    <mergeCell ref="C41:E41"/>
    <mergeCell ref="A49:E49"/>
    <mergeCell ref="A45:E45"/>
    <mergeCell ref="A46:E46"/>
    <mergeCell ref="D52:E52"/>
    <mergeCell ref="D53:E53"/>
    <mergeCell ref="A47:E47"/>
    <mergeCell ref="A48:E48"/>
  </mergeCells>
  <printOptions/>
  <pageMargins left="0.17" right="0.18" top="0.28" bottom="0.24" header="0.23" footer="0.17"/>
  <pageSetup blackAndWhite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V177"/>
  <sheetViews>
    <sheetView showZeros="0" zoomScale="75" zoomScaleNormal="75" zoomScalePageLayoutView="0" workbookViewId="0" topLeftCell="A136">
      <selection activeCell="E150" sqref="E150"/>
    </sheetView>
  </sheetViews>
  <sheetFormatPr defaultColWidth="9.140625" defaultRowHeight="12.75"/>
  <cols>
    <col min="1" max="1" width="7.140625" style="164" customWidth="1"/>
    <col min="2" max="2" width="5.28125" style="164" hidden="1" customWidth="1"/>
    <col min="3" max="3" width="43.28125" style="165" customWidth="1"/>
    <col min="4" max="4" width="11.57421875" style="92" customWidth="1"/>
    <col min="5" max="5" width="10.28125" style="92" customWidth="1"/>
    <col min="6" max="6" width="22.00390625" style="92" customWidth="1"/>
    <col min="7" max="7" width="16.7109375" style="92" customWidth="1"/>
    <col min="8" max="16384" width="9.140625" style="92" customWidth="1"/>
  </cols>
  <sheetData>
    <row r="1" spans="1:9" s="166" customFormat="1" ht="24" customHeight="1">
      <c r="A1" s="377" t="s">
        <v>55</v>
      </c>
      <c r="B1" s="377"/>
      <c r="C1" s="377"/>
      <c r="D1" s="377"/>
      <c r="E1" s="377"/>
      <c r="F1" s="377"/>
      <c r="G1" s="377"/>
      <c r="H1" s="377"/>
      <c r="I1" s="113"/>
    </row>
    <row r="2" spans="1:9" s="104" customFormat="1" ht="16.5" customHeight="1">
      <c r="A2" s="378" t="s">
        <v>24</v>
      </c>
      <c r="B2" s="378"/>
      <c r="C2" s="378"/>
      <c r="D2" s="378"/>
      <c r="E2" s="378"/>
      <c r="F2" s="378"/>
      <c r="G2" s="378"/>
      <c r="H2" s="378"/>
      <c r="I2" s="103"/>
    </row>
    <row r="3" spans="1:9" s="120" customFormat="1" ht="15">
      <c r="A3" s="379" t="s">
        <v>214</v>
      </c>
      <c r="B3" s="379"/>
      <c r="C3" s="379"/>
      <c r="D3" s="379"/>
      <c r="E3" s="379"/>
      <c r="F3" s="379"/>
      <c r="G3" s="379"/>
      <c r="H3" s="379"/>
      <c r="I3" s="167"/>
    </row>
    <row r="4" spans="1:8" s="102" customFormat="1" ht="9.75" customHeight="1">
      <c r="A4" s="105"/>
      <c r="B4" s="99"/>
      <c r="C4" s="106"/>
      <c r="D4" s="107"/>
      <c r="E4" s="99"/>
      <c r="F4" s="109"/>
      <c r="G4" s="109"/>
      <c r="H4" s="109"/>
    </row>
    <row r="5" spans="1:8" s="102" customFormat="1" ht="15">
      <c r="A5" s="376" t="s">
        <v>72</v>
      </c>
      <c r="B5" s="376"/>
      <c r="C5" s="376"/>
      <c r="D5" s="376"/>
      <c r="E5" s="376"/>
      <c r="F5" s="376"/>
      <c r="G5" s="110"/>
      <c r="H5" s="110"/>
    </row>
    <row r="6" spans="1:8" s="102" customFormat="1" ht="18" customHeight="1">
      <c r="A6" s="376" t="s">
        <v>68</v>
      </c>
      <c r="B6" s="376"/>
      <c r="C6" s="376"/>
      <c r="D6" s="376"/>
      <c r="E6" s="376"/>
      <c r="F6" s="376"/>
      <c r="G6" s="110"/>
      <c r="H6" s="110"/>
    </row>
    <row r="7" spans="1:8" s="102" customFormat="1" ht="15">
      <c r="A7" s="376" t="s">
        <v>73</v>
      </c>
      <c r="B7" s="376"/>
      <c r="C7" s="376"/>
      <c r="D7" s="376"/>
      <c r="E7" s="376"/>
      <c r="F7" s="376"/>
      <c r="G7" s="110"/>
      <c r="H7" s="110"/>
    </row>
    <row r="8" spans="1:8" s="102" customFormat="1" ht="18" customHeight="1">
      <c r="A8" s="376" t="s">
        <v>68</v>
      </c>
      <c r="B8" s="376"/>
      <c r="C8" s="376"/>
      <c r="D8" s="376"/>
      <c r="E8" s="376"/>
      <c r="F8" s="376"/>
      <c r="G8" s="110"/>
      <c r="H8" s="110"/>
    </row>
    <row r="9" spans="1:8" s="102" customFormat="1" ht="15.75" customHeight="1">
      <c r="A9" s="99" t="s">
        <v>71</v>
      </c>
      <c r="B9" s="99"/>
      <c r="C9" s="100"/>
      <c r="D9" s="110"/>
      <c r="E9" s="110"/>
      <c r="F9" s="110"/>
      <c r="G9" s="110"/>
      <c r="H9" s="110"/>
    </row>
    <row r="10" spans="1:8" s="102" customFormat="1" ht="15">
      <c r="A10" s="99" t="s">
        <v>234</v>
      </c>
      <c r="B10" s="99"/>
      <c r="C10" s="100"/>
      <c r="D10" s="101"/>
      <c r="E10" s="101"/>
      <c r="F10" s="101"/>
      <c r="G10" s="101"/>
      <c r="H10" s="101"/>
    </row>
    <row r="11" spans="1:8" s="99" customFormat="1" ht="15.75">
      <c r="A11" s="108"/>
      <c r="B11" s="108"/>
      <c r="C11" s="111"/>
      <c r="D11" s="111"/>
      <c r="E11" s="111"/>
      <c r="F11" s="238"/>
      <c r="G11" s="109"/>
      <c r="H11" s="109"/>
    </row>
    <row r="12" spans="1:6" s="113" customFormat="1" ht="15.75">
      <c r="A12" s="105" t="s">
        <v>235</v>
      </c>
      <c r="B12" s="105"/>
      <c r="C12" s="110"/>
      <c r="D12" s="105"/>
      <c r="E12" s="105"/>
      <c r="F12" s="195" t="s">
        <v>69</v>
      </c>
    </row>
    <row r="13" spans="1:9" ht="15">
      <c r="A13" s="380" t="s">
        <v>236</v>
      </c>
      <c r="B13" s="380"/>
      <c r="C13" s="380"/>
      <c r="D13" s="380"/>
      <c r="E13" s="380"/>
      <c r="F13" s="380"/>
      <c r="G13" s="114"/>
      <c r="H13" s="114"/>
      <c r="I13" s="115"/>
    </row>
    <row r="14" spans="1:9" s="121" customFormat="1" ht="13.5" customHeight="1" hidden="1">
      <c r="A14" s="116"/>
      <c r="B14" s="117"/>
      <c r="C14" s="118"/>
      <c r="D14" s="118"/>
      <c r="E14" s="119">
        <v>1.15</v>
      </c>
      <c r="F14" s="122"/>
      <c r="G14" s="122"/>
      <c r="H14" s="123"/>
      <c r="I14" s="124"/>
    </row>
    <row r="15" spans="1:9" s="121" customFormat="1" ht="13.5" customHeight="1">
      <c r="A15" s="116"/>
      <c r="B15" s="117"/>
      <c r="C15" s="118"/>
      <c r="D15" s="118"/>
      <c r="E15" s="125"/>
      <c r="F15" s="122"/>
      <c r="G15" s="122"/>
      <c r="H15" s="123"/>
      <c r="I15" s="124"/>
    </row>
    <row r="16" spans="1:7" s="128" customFormat="1" ht="20.25" customHeight="1">
      <c r="A16" s="387" t="s">
        <v>46</v>
      </c>
      <c r="B16" s="387" t="s">
        <v>83</v>
      </c>
      <c r="C16" s="388" t="s">
        <v>47</v>
      </c>
      <c r="D16" s="387" t="s">
        <v>70</v>
      </c>
      <c r="E16" s="387" t="s">
        <v>215</v>
      </c>
      <c r="F16" s="383" t="s">
        <v>216</v>
      </c>
      <c r="G16" s="127"/>
    </row>
    <row r="17" spans="1:7" s="128" customFormat="1" ht="58.5" customHeight="1">
      <c r="A17" s="387"/>
      <c r="B17" s="387"/>
      <c r="C17" s="389"/>
      <c r="D17" s="387"/>
      <c r="E17" s="387"/>
      <c r="F17" s="384"/>
      <c r="G17" s="127"/>
    </row>
    <row r="18" spans="1:6" s="189" customFormat="1" ht="12.75">
      <c r="A18" s="20"/>
      <c r="B18" s="35"/>
      <c r="C18" s="36" t="s">
        <v>103</v>
      </c>
      <c r="D18" s="23"/>
      <c r="E18" s="23"/>
      <c r="F18" s="94"/>
    </row>
    <row r="19" spans="1:6" s="187" customFormat="1" ht="25.5">
      <c r="A19" s="24">
        <v>1</v>
      </c>
      <c r="B19" s="37"/>
      <c r="C19" s="276" t="s">
        <v>85</v>
      </c>
      <c r="D19" s="249" t="s">
        <v>125</v>
      </c>
      <c r="E19" s="246">
        <v>18</v>
      </c>
      <c r="F19" s="275"/>
    </row>
    <row r="20" spans="1:6" s="187" customFormat="1" ht="14.25">
      <c r="A20" s="24">
        <v>2</v>
      </c>
      <c r="B20" s="37"/>
      <c r="C20" s="276" t="s">
        <v>147</v>
      </c>
      <c r="D20" s="249" t="s">
        <v>86</v>
      </c>
      <c r="E20" s="247">
        <v>2</v>
      </c>
      <c r="F20" s="275"/>
    </row>
    <row r="21" spans="1:6" s="187" customFormat="1" ht="12.75">
      <c r="A21" s="95"/>
      <c r="B21" s="57"/>
      <c r="C21" s="277"/>
      <c r="D21" s="256"/>
      <c r="E21" s="248"/>
      <c r="F21" s="278"/>
    </row>
    <row r="22" spans="1:6" s="187" customFormat="1" ht="12.75">
      <c r="A22" s="20"/>
      <c r="B22" s="35"/>
      <c r="C22" s="279" t="s">
        <v>5</v>
      </c>
      <c r="D22" s="249"/>
      <c r="E22" s="249"/>
      <c r="F22" s="275"/>
    </row>
    <row r="23" spans="1:6" s="187" customFormat="1" ht="25.5">
      <c r="A23" s="24">
        <v>3</v>
      </c>
      <c r="B23" s="37"/>
      <c r="C23" s="276" t="s">
        <v>104</v>
      </c>
      <c r="D23" s="249" t="s">
        <v>125</v>
      </c>
      <c r="E23" s="241">
        <v>25.5</v>
      </c>
      <c r="F23" s="275"/>
    </row>
    <row r="24" spans="1:6" s="187" customFormat="1" ht="38.25">
      <c r="A24" s="42">
        <v>4</v>
      </c>
      <c r="B24" s="47"/>
      <c r="C24" s="280" t="s">
        <v>149</v>
      </c>
      <c r="D24" s="281" t="s">
        <v>144</v>
      </c>
      <c r="E24" s="250">
        <v>30.48</v>
      </c>
      <c r="F24" s="275"/>
    </row>
    <row r="25" spans="1:6" s="187" customFormat="1" ht="12.75">
      <c r="A25" s="42"/>
      <c r="B25" s="47"/>
      <c r="C25" s="282" t="s">
        <v>150</v>
      </c>
      <c r="D25" s="244" t="s">
        <v>88</v>
      </c>
      <c r="E25" s="250">
        <v>79.25</v>
      </c>
      <c r="F25" s="275"/>
    </row>
    <row r="26" spans="1:6" s="187" customFormat="1" ht="38.25">
      <c r="A26" s="24">
        <v>5</v>
      </c>
      <c r="B26" s="43"/>
      <c r="C26" s="283" t="s">
        <v>223</v>
      </c>
      <c r="D26" s="242" t="s">
        <v>144</v>
      </c>
      <c r="E26" s="244">
        <v>30.48</v>
      </c>
      <c r="F26" s="275"/>
    </row>
    <row r="27" spans="1:6" s="187" customFormat="1" ht="14.25">
      <c r="A27" s="24"/>
      <c r="B27" s="43"/>
      <c r="C27" s="282" t="s">
        <v>237</v>
      </c>
      <c r="D27" s="242" t="s">
        <v>144</v>
      </c>
      <c r="E27" s="244">
        <v>32</v>
      </c>
      <c r="F27" s="275"/>
    </row>
    <row r="28" spans="1:6" s="187" customFormat="1" ht="12.75">
      <c r="A28" s="24"/>
      <c r="B28" s="43"/>
      <c r="C28" s="282" t="s">
        <v>91</v>
      </c>
      <c r="D28" s="242" t="s">
        <v>88</v>
      </c>
      <c r="E28" s="244">
        <v>121.92</v>
      </c>
      <c r="F28" s="275"/>
    </row>
    <row r="29" spans="1:6" s="187" customFormat="1" ht="38.25">
      <c r="A29" s="24">
        <v>6</v>
      </c>
      <c r="B29" s="37"/>
      <c r="C29" s="276" t="s">
        <v>105</v>
      </c>
      <c r="D29" s="249" t="s">
        <v>125</v>
      </c>
      <c r="E29" s="241">
        <v>25.5</v>
      </c>
      <c r="F29" s="275"/>
    </row>
    <row r="30" spans="1:6" s="187" customFormat="1" ht="12.75">
      <c r="A30" s="24"/>
      <c r="B30" s="43"/>
      <c r="C30" s="284" t="s">
        <v>89</v>
      </c>
      <c r="D30" s="281" t="s">
        <v>90</v>
      </c>
      <c r="E30" s="251">
        <v>1</v>
      </c>
      <c r="F30" s="275"/>
    </row>
    <row r="31" spans="1:6" s="187" customFormat="1" ht="12.75">
      <c r="A31" s="20"/>
      <c r="B31" s="22"/>
      <c r="C31" s="277"/>
      <c r="D31" s="285"/>
      <c r="E31" s="241"/>
      <c r="F31" s="278"/>
    </row>
    <row r="32" spans="1:6" s="187" customFormat="1" ht="12.75">
      <c r="A32" s="24"/>
      <c r="B32" s="35"/>
      <c r="C32" s="279"/>
      <c r="D32" s="249"/>
      <c r="E32" s="249"/>
      <c r="F32" s="275"/>
    </row>
    <row r="33" spans="1:6" s="187" customFormat="1" ht="12.75">
      <c r="A33" s="24"/>
      <c r="B33" s="35"/>
      <c r="C33" s="219" t="s">
        <v>6</v>
      </c>
      <c r="D33" s="249"/>
      <c r="E33" s="249"/>
      <c r="F33" s="275"/>
    </row>
    <row r="34" spans="1:6" s="187" customFormat="1" ht="38.25">
      <c r="A34" s="24">
        <v>7</v>
      </c>
      <c r="B34" s="22"/>
      <c r="C34" s="276" t="s">
        <v>25</v>
      </c>
      <c r="D34" s="249" t="s">
        <v>87</v>
      </c>
      <c r="E34" s="252">
        <v>6</v>
      </c>
      <c r="F34" s="275"/>
    </row>
    <row r="35" spans="1:6" s="187" customFormat="1" ht="51">
      <c r="A35" s="24">
        <v>8</v>
      </c>
      <c r="B35" s="37"/>
      <c r="C35" s="283" t="s">
        <v>26</v>
      </c>
      <c r="D35" s="242" t="s">
        <v>94</v>
      </c>
      <c r="E35" s="244">
        <v>20</v>
      </c>
      <c r="F35" s="275"/>
    </row>
    <row r="36" spans="1:6" s="187" customFormat="1" ht="14.25">
      <c r="A36" s="24"/>
      <c r="B36" s="37"/>
      <c r="C36" s="284" t="s">
        <v>163</v>
      </c>
      <c r="D36" s="281" t="s">
        <v>144</v>
      </c>
      <c r="E36" s="253">
        <f>E35*0.46</f>
        <v>9.200000000000001</v>
      </c>
      <c r="F36" s="275"/>
    </row>
    <row r="37" spans="1:6" s="187" customFormat="1" ht="12.75">
      <c r="A37" s="24"/>
      <c r="B37" s="37"/>
      <c r="C37" s="284" t="s">
        <v>164</v>
      </c>
      <c r="D37" s="281" t="s">
        <v>86</v>
      </c>
      <c r="E37" s="251">
        <f>E35*4.6</f>
        <v>92</v>
      </c>
      <c r="F37" s="275"/>
    </row>
    <row r="38" spans="1:6" s="187" customFormat="1" ht="14.25">
      <c r="A38" s="24"/>
      <c r="B38" s="37"/>
      <c r="C38" s="286" t="s">
        <v>165</v>
      </c>
      <c r="D38" s="249" t="s">
        <v>153</v>
      </c>
      <c r="E38" s="241">
        <f>E35*0.004</f>
        <v>0.08</v>
      </c>
      <c r="F38" s="275"/>
    </row>
    <row r="39" spans="1:6" s="187" customFormat="1" ht="12.75">
      <c r="A39" s="24"/>
      <c r="B39" s="37"/>
      <c r="C39" s="284" t="s">
        <v>166</v>
      </c>
      <c r="D39" s="281" t="s">
        <v>86</v>
      </c>
      <c r="E39" s="251">
        <f>E35*2</f>
        <v>40</v>
      </c>
      <c r="F39" s="275"/>
    </row>
    <row r="40" spans="1:6" s="187" customFormat="1" ht="12.75">
      <c r="A40" s="24"/>
      <c r="B40" s="37"/>
      <c r="C40" s="284" t="s">
        <v>167</v>
      </c>
      <c r="D40" s="281" t="s">
        <v>84</v>
      </c>
      <c r="E40" s="253">
        <f>E35*1.1</f>
        <v>22</v>
      </c>
      <c r="F40" s="275"/>
    </row>
    <row r="41" spans="1:6" s="187" customFormat="1" ht="12.75">
      <c r="A41" s="24"/>
      <c r="B41" s="37"/>
      <c r="C41" s="284" t="s">
        <v>168</v>
      </c>
      <c r="D41" s="281" t="s">
        <v>86</v>
      </c>
      <c r="E41" s="251">
        <f>E35*6</f>
        <v>120</v>
      </c>
      <c r="F41" s="275"/>
    </row>
    <row r="42" spans="1:6" s="187" customFormat="1" ht="25.5">
      <c r="A42" s="24">
        <v>9</v>
      </c>
      <c r="B42" s="46"/>
      <c r="C42" s="283" t="s">
        <v>27</v>
      </c>
      <c r="D42" s="242" t="s">
        <v>84</v>
      </c>
      <c r="E42" s="246">
        <v>2.5</v>
      </c>
      <c r="F42" s="275"/>
    </row>
    <row r="43" spans="1:6" s="187" customFormat="1" ht="25.5">
      <c r="A43" s="24"/>
      <c r="B43" s="56"/>
      <c r="C43" s="282" t="s">
        <v>7</v>
      </c>
      <c r="D43" s="242" t="s">
        <v>84</v>
      </c>
      <c r="E43" s="244">
        <v>2.5</v>
      </c>
      <c r="F43" s="275"/>
    </row>
    <row r="44" spans="1:6" s="187" customFormat="1" ht="12.75">
      <c r="A44" s="24"/>
      <c r="B44" s="56"/>
      <c r="C44" s="282" t="s">
        <v>106</v>
      </c>
      <c r="D44" s="242" t="s">
        <v>86</v>
      </c>
      <c r="E44" s="252">
        <v>5</v>
      </c>
      <c r="F44" s="275"/>
    </row>
    <row r="45" spans="1:6" s="187" customFormat="1" ht="12.75">
      <c r="A45" s="24">
        <v>10</v>
      </c>
      <c r="B45" s="22"/>
      <c r="C45" s="276" t="s">
        <v>95</v>
      </c>
      <c r="D45" s="249" t="s">
        <v>84</v>
      </c>
      <c r="E45" s="241">
        <v>32.5</v>
      </c>
      <c r="F45" s="275"/>
    </row>
    <row r="46" spans="1:6" s="187" customFormat="1" ht="25.5">
      <c r="A46" s="24"/>
      <c r="B46" s="22"/>
      <c r="C46" s="282" t="s">
        <v>8</v>
      </c>
      <c r="D46" s="242" t="s">
        <v>84</v>
      </c>
      <c r="E46" s="244">
        <v>32.5</v>
      </c>
      <c r="F46" s="275"/>
    </row>
    <row r="47" spans="1:6" s="187" customFormat="1" ht="12.75">
      <c r="A47" s="24"/>
      <c r="B47" s="22"/>
      <c r="C47" s="282" t="s">
        <v>148</v>
      </c>
      <c r="D47" s="242" t="s">
        <v>84</v>
      </c>
      <c r="E47" s="244">
        <v>35.8</v>
      </c>
      <c r="F47" s="275"/>
    </row>
    <row r="48" spans="1:6" s="187" customFormat="1" ht="12.75">
      <c r="A48" s="24"/>
      <c r="B48" s="22"/>
      <c r="C48" s="282" t="s">
        <v>121</v>
      </c>
      <c r="D48" s="242" t="s">
        <v>86</v>
      </c>
      <c r="E48" s="252">
        <v>4</v>
      </c>
      <c r="F48" s="275"/>
    </row>
    <row r="49" spans="1:6" s="187" customFormat="1" ht="12.75">
      <c r="A49" s="24"/>
      <c r="B49" s="22"/>
      <c r="C49" s="282" t="s">
        <v>122</v>
      </c>
      <c r="D49" s="242" t="s">
        <v>86</v>
      </c>
      <c r="E49" s="252">
        <v>3</v>
      </c>
      <c r="F49" s="275"/>
    </row>
    <row r="50" spans="1:6" s="187" customFormat="1" ht="12.75">
      <c r="A50" s="24"/>
      <c r="B50" s="22"/>
      <c r="C50" s="282" t="s">
        <v>96</v>
      </c>
      <c r="D50" s="242" t="s">
        <v>86</v>
      </c>
      <c r="E50" s="252">
        <v>16.25</v>
      </c>
      <c r="F50" s="275"/>
    </row>
    <row r="51" spans="1:6" s="187" customFormat="1" ht="12.75">
      <c r="A51" s="24"/>
      <c r="B51" s="22"/>
      <c r="C51" s="282" t="s">
        <v>97</v>
      </c>
      <c r="D51" s="242" t="s">
        <v>86</v>
      </c>
      <c r="E51" s="252">
        <v>32.5</v>
      </c>
      <c r="F51" s="275"/>
    </row>
    <row r="52" spans="1:6" s="187" customFormat="1" ht="25.5">
      <c r="A52" s="24">
        <v>11</v>
      </c>
      <c r="B52" s="22"/>
      <c r="C52" s="276" t="s">
        <v>98</v>
      </c>
      <c r="D52" s="249" t="s">
        <v>84</v>
      </c>
      <c r="E52" s="244">
        <v>9</v>
      </c>
      <c r="F52" s="275"/>
    </row>
    <row r="53" spans="1:6" s="187" customFormat="1" ht="25.5">
      <c r="A53" s="24"/>
      <c r="B53" s="22"/>
      <c r="C53" s="282" t="s">
        <v>9</v>
      </c>
      <c r="D53" s="242" t="s">
        <v>84</v>
      </c>
      <c r="E53" s="244">
        <v>9</v>
      </c>
      <c r="F53" s="275"/>
    </row>
    <row r="54" spans="1:6" s="187" customFormat="1" ht="12.75">
      <c r="A54" s="24"/>
      <c r="B54" s="22"/>
      <c r="C54" s="282" t="s">
        <v>99</v>
      </c>
      <c r="D54" s="242" t="s">
        <v>86</v>
      </c>
      <c r="E54" s="252">
        <v>3</v>
      </c>
      <c r="F54" s="275"/>
    </row>
    <row r="55" spans="1:6" s="187" customFormat="1" ht="12.75">
      <c r="A55" s="24"/>
      <c r="B55" s="22"/>
      <c r="C55" s="282" t="s">
        <v>100</v>
      </c>
      <c r="D55" s="242" t="s">
        <v>86</v>
      </c>
      <c r="E55" s="252">
        <v>3</v>
      </c>
      <c r="F55" s="275"/>
    </row>
    <row r="56" spans="1:6" s="187" customFormat="1" ht="12.75">
      <c r="A56" s="24"/>
      <c r="B56" s="22"/>
      <c r="C56" s="282" t="s">
        <v>101</v>
      </c>
      <c r="D56" s="242" t="s">
        <v>86</v>
      </c>
      <c r="E56" s="252">
        <v>3</v>
      </c>
      <c r="F56" s="275"/>
    </row>
    <row r="57" spans="1:6" s="187" customFormat="1" ht="12.75">
      <c r="A57" s="24"/>
      <c r="B57" s="22"/>
      <c r="C57" s="282" t="s">
        <v>102</v>
      </c>
      <c r="D57" s="242" t="s">
        <v>86</v>
      </c>
      <c r="E57" s="252">
        <v>9</v>
      </c>
      <c r="F57" s="275"/>
    </row>
    <row r="58" spans="1:6" s="187" customFormat="1" ht="12.75">
      <c r="A58" s="95"/>
      <c r="B58" s="57"/>
      <c r="C58" s="277"/>
      <c r="D58" s="256"/>
      <c r="E58" s="248"/>
      <c r="F58" s="278"/>
    </row>
    <row r="59" spans="1:6" s="187" customFormat="1" ht="12.75">
      <c r="A59" s="24"/>
      <c r="B59" s="58"/>
      <c r="C59" s="279" t="s">
        <v>28</v>
      </c>
      <c r="D59" s="249"/>
      <c r="E59" s="249"/>
      <c r="F59" s="275"/>
    </row>
    <row r="60" spans="1:6" s="187" customFormat="1" ht="25.5">
      <c r="A60" s="24">
        <v>12</v>
      </c>
      <c r="B60" s="37"/>
      <c r="C60" s="283" t="s">
        <v>127</v>
      </c>
      <c r="D60" s="249" t="s">
        <v>124</v>
      </c>
      <c r="E60" s="241">
        <v>580</v>
      </c>
      <c r="F60" s="275"/>
    </row>
    <row r="61" spans="1:6" s="187" customFormat="1" ht="12.75">
      <c r="A61" s="24"/>
      <c r="B61" s="37"/>
      <c r="C61" s="287" t="s">
        <v>128</v>
      </c>
      <c r="D61" s="249" t="s">
        <v>129</v>
      </c>
      <c r="E61" s="249">
        <v>0.25</v>
      </c>
      <c r="F61" s="275"/>
    </row>
    <row r="62" spans="1:6" s="187" customFormat="1" ht="14.25">
      <c r="A62" s="24"/>
      <c r="B62" s="37"/>
      <c r="C62" s="287" t="s">
        <v>130</v>
      </c>
      <c r="D62" s="249" t="s">
        <v>124</v>
      </c>
      <c r="E62" s="241">
        <f>E60*1.1</f>
        <v>638</v>
      </c>
      <c r="F62" s="275"/>
    </row>
    <row r="63" spans="1:6" s="187" customFormat="1" ht="25.5">
      <c r="A63" s="24">
        <v>13</v>
      </c>
      <c r="B63" s="37"/>
      <c r="C63" s="276" t="s">
        <v>10</v>
      </c>
      <c r="D63" s="249" t="s">
        <v>124</v>
      </c>
      <c r="E63" s="241">
        <v>390</v>
      </c>
      <c r="F63" s="275"/>
    </row>
    <row r="64" spans="1:6" s="187" customFormat="1" ht="12.75">
      <c r="A64" s="50"/>
      <c r="B64" s="51"/>
      <c r="C64" s="288" t="s">
        <v>107</v>
      </c>
      <c r="D64" s="243"/>
      <c r="E64" s="243"/>
      <c r="F64" s="275"/>
    </row>
    <row r="65" spans="1:6" s="187" customFormat="1" ht="12.75">
      <c r="A65" s="24">
        <v>14</v>
      </c>
      <c r="B65" s="46"/>
      <c r="C65" s="289" t="s">
        <v>11</v>
      </c>
      <c r="D65" s="242" t="s">
        <v>84</v>
      </c>
      <c r="E65" s="244">
        <v>25.4</v>
      </c>
      <c r="F65" s="275"/>
    </row>
    <row r="66" spans="1:6" s="187" customFormat="1" ht="12.75">
      <c r="A66" s="24"/>
      <c r="B66" s="46"/>
      <c r="C66" s="282" t="s">
        <v>12</v>
      </c>
      <c r="D66" s="242" t="s">
        <v>84</v>
      </c>
      <c r="E66" s="252">
        <f>E65*1.1</f>
        <v>27.94</v>
      </c>
      <c r="F66" s="275"/>
    </row>
    <row r="67" spans="1:6" s="187" customFormat="1" ht="12.75">
      <c r="A67" s="24"/>
      <c r="B67" s="43"/>
      <c r="C67" s="282" t="s">
        <v>106</v>
      </c>
      <c r="D67" s="244" t="s">
        <v>86</v>
      </c>
      <c r="E67" s="252">
        <f>E65*2.2</f>
        <v>55.88</v>
      </c>
      <c r="F67" s="275"/>
    </row>
    <row r="68" spans="1:6" s="187" customFormat="1" ht="25.5">
      <c r="A68" s="24">
        <v>15</v>
      </c>
      <c r="B68" s="37"/>
      <c r="C68" s="218" t="s">
        <v>170</v>
      </c>
      <c r="D68" s="249" t="s">
        <v>124</v>
      </c>
      <c r="E68" s="241">
        <v>22</v>
      </c>
      <c r="F68" s="275"/>
    </row>
    <row r="69" spans="1:6" s="187" customFormat="1" ht="12.75">
      <c r="A69" s="24"/>
      <c r="B69" s="37"/>
      <c r="C69" s="282" t="s">
        <v>135</v>
      </c>
      <c r="D69" s="249" t="s">
        <v>88</v>
      </c>
      <c r="E69" s="241">
        <f>E68*0.15</f>
        <v>3.3</v>
      </c>
      <c r="F69" s="275"/>
    </row>
    <row r="70" spans="1:6" s="187" customFormat="1" ht="14.25">
      <c r="A70" s="24"/>
      <c r="B70" s="37"/>
      <c r="C70" s="282" t="s">
        <v>171</v>
      </c>
      <c r="D70" s="249" t="s">
        <v>124</v>
      </c>
      <c r="E70" s="241">
        <f>E68*1.1</f>
        <v>24.200000000000003</v>
      </c>
      <c r="F70" s="275"/>
    </row>
    <row r="71" spans="1:6" s="187" customFormat="1" ht="25.5">
      <c r="A71" s="24">
        <v>16</v>
      </c>
      <c r="B71" s="37"/>
      <c r="C71" s="276" t="s">
        <v>126</v>
      </c>
      <c r="D71" s="249" t="s">
        <v>125</v>
      </c>
      <c r="E71" s="241">
        <v>0.5</v>
      </c>
      <c r="F71" s="275"/>
    </row>
    <row r="72" spans="1:6" s="187" customFormat="1" ht="12.75">
      <c r="A72" s="24"/>
      <c r="B72" s="37"/>
      <c r="C72" s="287" t="s">
        <v>92</v>
      </c>
      <c r="D72" s="249" t="s">
        <v>88</v>
      </c>
      <c r="E72" s="254">
        <f>E71*250</f>
        <v>125</v>
      </c>
      <c r="F72" s="275"/>
    </row>
    <row r="73" spans="1:6" s="187" customFormat="1" ht="14.25">
      <c r="A73" s="24"/>
      <c r="B73" s="37"/>
      <c r="C73" s="282" t="s">
        <v>93</v>
      </c>
      <c r="D73" s="249" t="s">
        <v>125</v>
      </c>
      <c r="E73" s="249">
        <f>E71*1.1</f>
        <v>0.55</v>
      </c>
      <c r="F73" s="275"/>
    </row>
    <row r="74" spans="1:6" s="187" customFormat="1" ht="25.5">
      <c r="A74" s="24">
        <v>17</v>
      </c>
      <c r="B74" s="37"/>
      <c r="C74" s="289" t="s">
        <v>13</v>
      </c>
      <c r="D74" s="249" t="s">
        <v>124</v>
      </c>
      <c r="E74" s="241">
        <v>22</v>
      </c>
      <c r="F74" s="275"/>
    </row>
    <row r="75" spans="1:6" s="187" customFormat="1" ht="12.75">
      <c r="A75" s="24"/>
      <c r="B75" s="37"/>
      <c r="C75" s="287" t="s">
        <v>238</v>
      </c>
      <c r="D75" s="249" t="s">
        <v>88</v>
      </c>
      <c r="E75" s="255">
        <f>E74*5</f>
        <v>110</v>
      </c>
      <c r="F75" s="275"/>
    </row>
    <row r="76" spans="1:6" s="187" customFormat="1" ht="14.25">
      <c r="A76" s="24"/>
      <c r="B76" s="37"/>
      <c r="C76" s="287" t="s">
        <v>239</v>
      </c>
      <c r="D76" s="249" t="s">
        <v>124</v>
      </c>
      <c r="E76" s="241">
        <f>E74*1.1</f>
        <v>24.200000000000003</v>
      </c>
      <c r="F76" s="275"/>
    </row>
    <row r="77" spans="1:6" s="187" customFormat="1" ht="25.5">
      <c r="A77" s="24">
        <v>18</v>
      </c>
      <c r="B77" s="37"/>
      <c r="C77" s="289" t="s">
        <v>108</v>
      </c>
      <c r="D77" s="249" t="s">
        <v>124</v>
      </c>
      <c r="E77" s="241">
        <v>12.83</v>
      </c>
      <c r="F77" s="275"/>
    </row>
    <row r="78" spans="1:6" s="187" customFormat="1" ht="12.75">
      <c r="A78" s="24"/>
      <c r="B78" s="37"/>
      <c r="C78" s="287" t="s">
        <v>134</v>
      </c>
      <c r="D78" s="249" t="s">
        <v>88</v>
      </c>
      <c r="E78" s="244">
        <f>E77*0.15</f>
        <v>1.9244999999999999</v>
      </c>
      <c r="F78" s="275"/>
    </row>
    <row r="79" spans="1:6" s="187" customFormat="1" ht="12.75">
      <c r="A79" s="24"/>
      <c r="B79" s="46"/>
      <c r="C79" s="287" t="s">
        <v>133</v>
      </c>
      <c r="D79" s="249" t="s">
        <v>88</v>
      </c>
      <c r="E79" s="244">
        <f>E77*3.5</f>
        <v>44.905</v>
      </c>
      <c r="F79" s="275"/>
    </row>
    <row r="80" spans="1:6" s="187" customFormat="1" ht="25.5">
      <c r="A80" s="24">
        <v>19</v>
      </c>
      <c r="B80" s="37"/>
      <c r="C80" s="290" t="s">
        <v>224</v>
      </c>
      <c r="D80" s="249" t="s">
        <v>124</v>
      </c>
      <c r="E80" s="241">
        <v>140</v>
      </c>
      <c r="F80" s="275"/>
    </row>
    <row r="81" spans="1:6" s="187" customFormat="1" ht="12.75">
      <c r="A81" s="24"/>
      <c r="B81" s="37"/>
      <c r="C81" s="286" t="s">
        <v>134</v>
      </c>
      <c r="D81" s="249" t="s">
        <v>88</v>
      </c>
      <c r="E81" s="244">
        <f>E80*0.15</f>
        <v>21</v>
      </c>
      <c r="F81" s="275"/>
    </row>
    <row r="82" spans="1:6" s="187" customFormat="1" ht="12.75">
      <c r="A82" s="24"/>
      <c r="B82" s="46"/>
      <c r="C82" s="286" t="s">
        <v>77</v>
      </c>
      <c r="D82" s="249" t="s">
        <v>88</v>
      </c>
      <c r="E82" s="244">
        <f>E80*0.35</f>
        <v>49</v>
      </c>
      <c r="F82" s="275"/>
    </row>
    <row r="83" spans="1:6" s="187" customFormat="1" ht="12.75">
      <c r="A83" s="50"/>
      <c r="B83" s="51"/>
      <c r="C83" s="288" t="s">
        <v>109</v>
      </c>
      <c r="D83" s="243"/>
      <c r="E83" s="243"/>
      <c r="F83" s="275"/>
    </row>
    <row r="84" spans="1:6" s="187" customFormat="1" ht="25.5">
      <c r="A84" s="24">
        <v>20</v>
      </c>
      <c r="B84" s="37"/>
      <c r="C84" s="276" t="s">
        <v>14</v>
      </c>
      <c r="D84" s="249" t="s">
        <v>84</v>
      </c>
      <c r="E84" s="241">
        <v>20</v>
      </c>
      <c r="F84" s="275"/>
    </row>
    <row r="85" spans="1:6" s="187" customFormat="1" ht="12.75">
      <c r="A85" s="24"/>
      <c r="B85" s="37"/>
      <c r="C85" s="287" t="s">
        <v>238</v>
      </c>
      <c r="D85" s="249" t="s">
        <v>88</v>
      </c>
      <c r="E85" s="241">
        <f>E84*1.25</f>
        <v>25</v>
      </c>
      <c r="F85" s="275"/>
    </row>
    <row r="86" spans="1:6" s="187" customFormat="1" ht="14.25">
      <c r="A86" s="24"/>
      <c r="B86" s="37"/>
      <c r="C86" s="287" t="s">
        <v>15</v>
      </c>
      <c r="D86" s="249" t="s">
        <v>124</v>
      </c>
      <c r="E86" s="241">
        <f>E84*0.25</f>
        <v>5</v>
      </c>
      <c r="F86" s="275"/>
    </row>
    <row r="87" spans="1:6" s="187" customFormat="1" ht="25.5">
      <c r="A87" s="24">
        <v>21</v>
      </c>
      <c r="B87" s="37"/>
      <c r="C87" s="289" t="s">
        <v>110</v>
      </c>
      <c r="D87" s="249" t="s">
        <v>84</v>
      </c>
      <c r="E87" s="241">
        <v>20</v>
      </c>
      <c r="F87" s="275"/>
    </row>
    <row r="88" spans="1:6" s="187" customFormat="1" ht="12.75">
      <c r="A88" s="24"/>
      <c r="B88" s="37"/>
      <c r="C88" s="287" t="s">
        <v>238</v>
      </c>
      <c r="D88" s="249" t="s">
        <v>88</v>
      </c>
      <c r="E88" s="241">
        <f>E87*0.25</f>
        <v>5</v>
      </c>
      <c r="F88" s="275"/>
    </row>
    <row r="89" spans="1:6" s="187" customFormat="1" ht="12.75">
      <c r="A89" s="24"/>
      <c r="B89" s="37"/>
      <c r="C89" s="287" t="s">
        <v>131</v>
      </c>
      <c r="D89" s="249" t="s">
        <v>84</v>
      </c>
      <c r="E89" s="255">
        <f>E87*1.1</f>
        <v>22</v>
      </c>
      <c r="F89" s="275"/>
    </row>
    <row r="90" spans="1:6" s="187" customFormat="1" ht="25.5">
      <c r="A90" s="24">
        <v>22</v>
      </c>
      <c r="B90" s="37"/>
      <c r="C90" s="289" t="s">
        <v>132</v>
      </c>
      <c r="D90" s="249" t="s">
        <v>84</v>
      </c>
      <c r="E90" s="241">
        <v>20</v>
      </c>
      <c r="F90" s="275"/>
    </row>
    <row r="91" spans="1:6" s="187" customFormat="1" ht="12.75">
      <c r="A91" s="24"/>
      <c r="B91" s="37"/>
      <c r="C91" s="287" t="s">
        <v>238</v>
      </c>
      <c r="D91" s="249" t="s">
        <v>88</v>
      </c>
      <c r="E91" s="241">
        <f>E90*1.25</f>
        <v>25</v>
      </c>
      <c r="F91" s="275"/>
    </row>
    <row r="92" spans="1:6" s="187" customFormat="1" ht="14.25">
      <c r="A92" s="24"/>
      <c r="B92" s="37"/>
      <c r="C92" s="287" t="s">
        <v>239</v>
      </c>
      <c r="D92" s="249" t="s">
        <v>124</v>
      </c>
      <c r="E92" s="241">
        <f>E90*0.275</f>
        <v>5.5</v>
      </c>
      <c r="F92" s="275"/>
    </row>
    <row r="93" spans="1:6" s="187" customFormat="1" ht="25.5">
      <c r="A93" s="24">
        <v>23</v>
      </c>
      <c r="B93" s="37"/>
      <c r="C93" s="289" t="s">
        <v>152</v>
      </c>
      <c r="D93" s="249" t="s">
        <v>84</v>
      </c>
      <c r="E93" s="241">
        <v>20</v>
      </c>
      <c r="F93" s="275"/>
    </row>
    <row r="94" spans="1:6" s="187" customFormat="1" ht="12.75">
      <c r="A94" s="24"/>
      <c r="B94" s="37"/>
      <c r="C94" s="287" t="s">
        <v>134</v>
      </c>
      <c r="D94" s="249" t="s">
        <v>88</v>
      </c>
      <c r="E94" s="242">
        <f>E93*0.35</f>
        <v>7</v>
      </c>
      <c r="F94" s="275"/>
    </row>
    <row r="95" spans="1:6" s="187" customFormat="1" ht="12.75">
      <c r="A95" s="24"/>
      <c r="B95" s="46"/>
      <c r="C95" s="287" t="s">
        <v>133</v>
      </c>
      <c r="D95" s="249" t="s">
        <v>88</v>
      </c>
      <c r="E95" s="242">
        <f>E93*0.875</f>
        <v>17.5</v>
      </c>
      <c r="F95" s="275"/>
    </row>
    <row r="96" spans="1:6" s="187" customFormat="1" ht="25.5">
      <c r="A96" s="24">
        <v>24</v>
      </c>
      <c r="B96" s="37"/>
      <c r="C96" s="290" t="s">
        <v>240</v>
      </c>
      <c r="D96" s="249" t="s">
        <v>124</v>
      </c>
      <c r="E96" s="241">
        <v>5</v>
      </c>
      <c r="F96" s="275"/>
    </row>
    <row r="97" spans="1:6" s="187" customFormat="1" ht="12.75">
      <c r="A97" s="24"/>
      <c r="B97" s="37"/>
      <c r="C97" s="286" t="s">
        <v>134</v>
      </c>
      <c r="D97" s="249" t="s">
        <v>88</v>
      </c>
      <c r="E97" s="242">
        <f>E96*0.15</f>
        <v>0.75</v>
      </c>
      <c r="F97" s="275"/>
    </row>
    <row r="98" spans="1:6" s="187" customFormat="1" ht="12.75">
      <c r="A98" s="24"/>
      <c r="B98" s="46"/>
      <c r="C98" s="286" t="s">
        <v>77</v>
      </c>
      <c r="D98" s="249" t="s">
        <v>88</v>
      </c>
      <c r="E98" s="242">
        <f>E96*0.35</f>
        <v>1.75</v>
      </c>
      <c r="F98" s="275"/>
    </row>
    <row r="99" spans="1:6" s="187" customFormat="1" ht="12.75">
      <c r="A99" s="50"/>
      <c r="B99" s="51"/>
      <c r="C99" s="288" t="s">
        <v>29</v>
      </c>
      <c r="D99" s="243"/>
      <c r="E99" s="243"/>
      <c r="F99" s="275"/>
    </row>
    <row r="100" spans="1:6" s="187" customFormat="1" ht="25.5">
      <c r="A100" s="24">
        <v>25</v>
      </c>
      <c r="B100" s="37"/>
      <c r="C100" s="276" t="s">
        <v>17</v>
      </c>
      <c r="D100" s="249" t="s">
        <v>124</v>
      </c>
      <c r="E100" s="241">
        <v>390</v>
      </c>
      <c r="F100" s="275"/>
    </row>
    <row r="101" spans="1:6" s="187" customFormat="1" ht="12.75">
      <c r="A101" s="24"/>
      <c r="B101" s="37"/>
      <c r="C101" s="287" t="s">
        <v>238</v>
      </c>
      <c r="D101" s="249" t="s">
        <v>88</v>
      </c>
      <c r="E101" s="255">
        <f>E100*5</f>
        <v>1950</v>
      </c>
      <c r="F101" s="275"/>
    </row>
    <row r="102" spans="1:6" s="187" customFormat="1" ht="14.25">
      <c r="A102" s="24"/>
      <c r="B102" s="37"/>
      <c r="C102" s="287" t="s">
        <v>154</v>
      </c>
      <c r="D102" s="249" t="s">
        <v>124</v>
      </c>
      <c r="E102" s="241">
        <f>E100*1.03</f>
        <v>401.7</v>
      </c>
      <c r="F102" s="275"/>
    </row>
    <row r="103" spans="1:6" s="187" customFormat="1" ht="14.25">
      <c r="A103" s="24"/>
      <c r="B103" s="37"/>
      <c r="C103" s="287" t="s">
        <v>18</v>
      </c>
      <c r="D103" s="249" t="s">
        <v>124</v>
      </c>
      <c r="E103" s="241">
        <f>E100*1.03</f>
        <v>401.7</v>
      </c>
      <c r="F103" s="275"/>
    </row>
    <row r="104" spans="1:6" s="187" customFormat="1" ht="12.75">
      <c r="A104" s="24"/>
      <c r="B104" s="37"/>
      <c r="C104" s="287" t="s">
        <v>19</v>
      </c>
      <c r="D104" s="249" t="s">
        <v>86</v>
      </c>
      <c r="E104" s="249">
        <f>E100*6</f>
        <v>2340</v>
      </c>
      <c r="F104" s="275"/>
    </row>
    <row r="105" spans="1:6" s="187" customFormat="1" ht="25.5">
      <c r="A105" s="24">
        <v>26</v>
      </c>
      <c r="B105" s="37"/>
      <c r="C105" s="289" t="s">
        <v>111</v>
      </c>
      <c r="D105" s="249" t="s">
        <v>84</v>
      </c>
      <c r="E105" s="241">
        <v>20</v>
      </c>
      <c r="F105" s="275"/>
    </row>
    <row r="106" spans="1:6" s="187" customFormat="1" ht="12.75">
      <c r="A106" s="24"/>
      <c r="B106" s="37"/>
      <c r="C106" s="287" t="s">
        <v>238</v>
      </c>
      <c r="D106" s="249" t="s">
        <v>88</v>
      </c>
      <c r="E106" s="241">
        <f>E105*0.25</f>
        <v>5</v>
      </c>
      <c r="F106" s="275"/>
    </row>
    <row r="107" spans="1:6" s="187" customFormat="1" ht="12.75">
      <c r="A107" s="24"/>
      <c r="B107" s="37"/>
      <c r="C107" s="287" t="s">
        <v>131</v>
      </c>
      <c r="D107" s="249" t="s">
        <v>84</v>
      </c>
      <c r="E107" s="255">
        <f>E105*1.1</f>
        <v>22</v>
      </c>
      <c r="F107" s="275"/>
    </row>
    <row r="108" spans="1:6" s="187" customFormat="1" ht="25.5">
      <c r="A108" s="24">
        <v>27</v>
      </c>
      <c r="B108" s="37"/>
      <c r="C108" s="289" t="s">
        <v>112</v>
      </c>
      <c r="D108" s="249" t="s">
        <v>124</v>
      </c>
      <c r="E108" s="241">
        <v>390.7</v>
      </c>
      <c r="F108" s="275"/>
    </row>
    <row r="109" spans="1:6" s="187" customFormat="1" ht="12.75">
      <c r="A109" s="24"/>
      <c r="B109" s="37"/>
      <c r="C109" s="287" t="s">
        <v>238</v>
      </c>
      <c r="D109" s="249" t="s">
        <v>88</v>
      </c>
      <c r="E109" s="255">
        <f>E108*8</f>
        <v>3125.6</v>
      </c>
      <c r="F109" s="275"/>
    </row>
    <row r="110" spans="1:6" s="187" customFormat="1" ht="14.25">
      <c r="A110" s="24"/>
      <c r="B110" s="37"/>
      <c r="C110" s="287" t="s">
        <v>239</v>
      </c>
      <c r="D110" s="249" t="s">
        <v>124</v>
      </c>
      <c r="E110" s="241">
        <f>E108*1.1</f>
        <v>429.77000000000004</v>
      </c>
      <c r="F110" s="275"/>
    </row>
    <row r="111" spans="1:6" s="187" customFormat="1" ht="25.5">
      <c r="A111" s="24">
        <v>28</v>
      </c>
      <c r="B111" s="37"/>
      <c r="C111" s="289" t="s">
        <v>113</v>
      </c>
      <c r="D111" s="249" t="s">
        <v>124</v>
      </c>
      <c r="E111" s="241">
        <v>824.9</v>
      </c>
      <c r="F111" s="275"/>
    </row>
    <row r="112" spans="1:6" s="187" customFormat="1" ht="12.75">
      <c r="A112" s="24"/>
      <c r="B112" s="37"/>
      <c r="C112" s="287" t="s">
        <v>134</v>
      </c>
      <c r="D112" s="249" t="s">
        <v>88</v>
      </c>
      <c r="E112" s="242">
        <f>E111*0.15</f>
        <v>123.73499999999999</v>
      </c>
      <c r="F112" s="275"/>
    </row>
    <row r="113" spans="1:6" s="187" customFormat="1" ht="12.75">
      <c r="A113" s="24"/>
      <c r="B113" s="46"/>
      <c r="C113" s="287" t="s">
        <v>133</v>
      </c>
      <c r="D113" s="249" t="s">
        <v>88</v>
      </c>
      <c r="E113" s="242">
        <f>E111*3.5</f>
        <v>2887.15</v>
      </c>
      <c r="F113" s="275"/>
    </row>
    <row r="114" spans="1:6" s="187" customFormat="1" ht="25.5">
      <c r="A114" s="24">
        <v>29</v>
      </c>
      <c r="B114" s="37"/>
      <c r="C114" s="290" t="s">
        <v>241</v>
      </c>
      <c r="D114" s="249" t="s">
        <v>124</v>
      </c>
      <c r="E114" s="241">
        <v>739.1</v>
      </c>
      <c r="F114" s="275"/>
    </row>
    <row r="115" spans="1:6" s="187" customFormat="1" ht="12.75">
      <c r="A115" s="24"/>
      <c r="B115" s="37"/>
      <c r="C115" s="286" t="s">
        <v>134</v>
      </c>
      <c r="D115" s="249" t="s">
        <v>88</v>
      </c>
      <c r="E115" s="244">
        <f>E114*0.15</f>
        <v>110.865</v>
      </c>
      <c r="F115" s="275"/>
    </row>
    <row r="116" spans="1:6" s="187" customFormat="1" ht="12.75">
      <c r="A116" s="24"/>
      <c r="B116" s="46"/>
      <c r="C116" s="286" t="s">
        <v>77</v>
      </c>
      <c r="D116" s="249" t="s">
        <v>88</v>
      </c>
      <c r="E116" s="244">
        <f>E114*0.35</f>
        <v>258.685</v>
      </c>
      <c r="F116" s="275"/>
    </row>
    <row r="117" spans="1:6" s="187" customFormat="1" ht="14.25">
      <c r="A117" s="24">
        <v>30</v>
      </c>
      <c r="B117" s="37"/>
      <c r="C117" s="276" t="s">
        <v>20</v>
      </c>
      <c r="D117" s="249" t="s">
        <v>124</v>
      </c>
      <c r="E117" s="241">
        <v>150.8</v>
      </c>
      <c r="F117" s="275"/>
    </row>
    <row r="118" spans="1:6" s="187" customFormat="1" ht="14.25">
      <c r="A118" s="24"/>
      <c r="B118" s="37"/>
      <c r="C118" s="282" t="s">
        <v>21</v>
      </c>
      <c r="D118" s="249" t="s">
        <v>124</v>
      </c>
      <c r="E118" s="241">
        <f>E117*1.05</f>
        <v>158.34000000000003</v>
      </c>
      <c r="F118" s="275"/>
    </row>
    <row r="119" spans="1:6" s="187" customFormat="1" ht="12.75">
      <c r="A119" s="24"/>
      <c r="B119" s="37"/>
      <c r="C119" s="291" t="s">
        <v>91</v>
      </c>
      <c r="D119" s="249" t="s">
        <v>88</v>
      </c>
      <c r="E119" s="220">
        <f>E117*6</f>
        <v>904.8000000000001</v>
      </c>
      <c r="F119" s="275"/>
    </row>
    <row r="120" spans="1:6" s="187" customFormat="1" ht="12.75">
      <c r="A120" s="24"/>
      <c r="B120" s="37"/>
      <c r="C120" s="286" t="s">
        <v>22</v>
      </c>
      <c r="D120" s="249" t="s">
        <v>88</v>
      </c>
      <c r="E120" s="255">
        <f>E117*0.4</f>
        <v>60.32000000000001</v>
      </c>
      <c r="F120" s="275"/>
    </row>
    <row r="121" spans="1:6" s="187" customFormat="1" ht="12.75">
      <c r="A121" s="50"/>
      <c r="B121" s="51"/>
      <c r="C121" s="288" t="s">
        <v>30</v>
      </c>
      <c r="D121" s="243"/>
      <c r="E121" s="243"/>
      <c r="F121" s="275"/>
    </row>
    <row r="122" spans="1:6" s="187" customFormat="1" ht="14.25">
      <c r="A122" s="24">
        <v>31</v>
      </c>
      <c r="B122" s="37"/>
      <c r="C122" s="289" t="s">
        <v>31</v>
      </c>
      <c r="D122" s="249" t="s">
        <v>124</v>
      </c>
      <c r="E122" s="241">
        <v>20.4</v>
      </c>
      <c r="F122" s="275"/>
    </row>
    <row r="123" spans="1:6" s="187" customFormat="1" ht="12.75">
      <c r="A123" s="24"/>
      <c r="B123" s="37"/>
      <c r="C123" s="287" t="s">
        <v>238</v>
      </c>
      <c r="D123" s="249" t="s">
        <v>88</v>
      </c>
      <c r="E123" s="255">
        <f>E122*8</f>
        <v>163.2</v>
      </c>
      <c r="F123" s="275"/>
    </row>
    <row r="124" spans="1:6" s="187" customFormat="1" ht="14.25">
      <c r="A124" s="24"/>
      <c r="B124" s="37"/>
      <c r="C124" s="287" t="s">
        <v>239</v>
      </c>
      <c r="D124" s="249" t="s">
        <v>124</v>
      </c>
      <c r="E124" s="241">
        <f>E122*1.1</f>
        <v>22.44</v>
      </c>
      <c r="F124" s="275"/>
    </row>
    <row r="125" spans="1:6" s="187" customFormat="1" ht="25.5">
      <c r="A125" s="24">
        <v>32</v>
      </c>
      <c r="B125" s="37"/>
      <c r="C125" s="289" t="s">
        <v>32</v>
      </c>
      <c r="D125" s="249" t="s">
        <v>124</v>
      </c>
      <c r="E125" s="241">
        <v>20.4</v>
      </c>
      <c r="F125" s="275"/>
    </row>
    <row r="126" spans="1:6" s="187" customFormat="1" ht="12.75">
      <c r="A126" s="24"/>
      <c r="B126" s="37"/>
      <c r="C126" s="287" t="s">
        <v>134</v>
      </c>
      <c r="D126" s="249" t="s">
        <v>88</v>
      </c>
      <c r="E126" s="242">
        <f>E125*0.15</f>
        <v>3.0599999999999996</v>
      </c>
      <c r="F126" s="275"/>
    </row>
    <row r="127" spans="1:6" s="187" customFormat="1" ht="12.75">
      <c r="A127" s="24"/>
      <c r="B127" s="46"/>
      <c r="C127" s="287" t="s">
        <v>133</v>
      </c>
      <c r="D127" s="249" t="s">
        <v>88</v>
      </c>
      <c r="E127" s="242">
        <f>E125*3.5</f>
        <v>71.39999999999999</v>
      </c>
      <c r="F127" s="275"/>
    </row>
    <row r="128" spans="1:6" s="187" customFormat="1" ht="25.5">
      <c r="A128" s="24">
        <v>33</v>
      </c>
      <c r="B128" s="37"/>
      <c r="C128" s="290" t="s">
        <v>242</v>
      </c>
      <c r="D128" s="249" t="s">
        <v>124</v>
      </c>
      <c r="E128" s="241">
        <v>377.4</v>
      </c>
      <c r="F128" s="275"/>
    </row>
    <row r="129" spans="1:6" s="187" customFormat="1" ht="12.75">
      <c r="A129" s="24"/>
      <c r="B129" s="37"/>
      <c r="C129" s="286" t="s">
        <v>134</v>
      </c>
      <c r="D129" s="249" t="s">
        <v>88</v>
      </c>
      <c r="E129" s="242">
        <f>E128*0.15</f>
        <v>56.60999999999999</v>
      </c>
      <c r="F129" s="275"/>
    </row>
    <row r="130" spans="1:6" s="187" customFormat="1" ht="12.75">
      <c r="A130" s="24"/>
      <c r="B130" s="46"/>
      <c r="C130" s="286" t="s">
        <v>77</v>
      </c>
      <c r="D130" s="249" t="s">
        <v>88</v>
      </c>
      <c r="E130" s="242">
        <f>E128*0.35</f>
        <v>132.08999999999997</v>
      </c>
      <c r="F130" s="275"/>
    </row>
    <row r="131" spans="1:6" s="187" customFormat="1" ht="25.5">
      <c r="A131" s="50"/>
      <c r="B131" s="51"/>
      <c r="C131" s="288" t="s">
        <v>33</v>
      </c>
      <c r="D131" s="243"/>
      <c r="E131" s="243"/>
      <c r="F131" s="275"/>
    </row>
    <row r="132" spans="1:6" s="187" customFormat="1" ht="25.5">
      <c r="A132" s="24">
        <v>34</v>
      </c>
      <c r="B132" s="37"/>
      <c r="C132" s="289" t="s">
        <v>23</v>
      </c>
      <c r="D132" s="249" t="s">
        <v>124</v>
      </c>
      <c r="E132" s="241">
        <v>66.8</v>
      </c>
      <c r="F132" s="275"/>
    </row>
    <row r="133" spans="1:6" s="187" customFormat="1" ht="12.75">
      <c r="A133" s="24"/>
      <c r="B133" s="37"/>
      <c r="C133" s="287" t="s">
        <v>134</v>
      </c>
      <c r="D133" s="249" t="s">
        <v>88</v>
      </c>
      <c r="E133" s="242">
        <f>E132*0.15</f>
        <v>10.02</v>
      </c>
      <c r="F133" s="275"/>
    </row>
    <row r="134" spans="1:6" s="187" customFormat="1" ht="12.75">
      <c r="A134" s="24"/>
      <c r="B134" s="46"/>
      <c r="C134" s="287" t="s">
        <v>133</v>
      </c>
      <c r="D134" s="249" t="s">
        <v>88</v>
      </c>
      <c r="E134" s="242">
        <f>E132*3.5</f>
        <v>233.79999999999998</v>
      </c>
      <c r="F134" s="275"/>
    </row>
    <row r="135" spans="1:6" s="187" customFormat="1" ht="25.5">
      <c r="A135" s="24">
        <v>35</v>
      </c>
      <c r="B135" s="37"/>
      <c r="C135" s="290" t="s">
        <v>244</v>
      </c>
      <c r="D135" s="249" t="s">
        <v>124</v>
      </c>
      <c r="E135" s="241">
        <v>86.8</v>
      </c>
      <c r="F135" s="275"/>
    </row>
    <row r="136" spans="1:6" s="187" customFormat="1" ht="12.75">
      <c r="A136" s="24"/>
      <c r="B136" s="37"/>
      <c r="C136" s="286" t="s">
        <v>134</v>
      </c>
      <c r="D136" s="249" t="s">
        <v>88</v>
      </c>
      <c r="E136" s="242">
        <f>E135*0.15</f>
        <v>13.02</v>
      </c>
      <c r="F136" s="275"/>
    </row>
    <row r="137" spans="1:6" s="187" customFormat="1" ht="12.75">
      <c r="A137" s="24"/>
      <c r="B137" s="46"/>
      <c r="C137" s="286" t="s">
        <v>77</v>
      </c>
      <c r="D137" s="249" t="s">
        <v>88</v>
      </c>
      <c r="E137" s="242">
        <f>E135*0.35</f>
        <v>30.379999999999995</v>
      </c>
      <c r="F137" s="275"/>
    </row>
    <row r="138" spans="1:6" s="187" customFormat="1" ht="12.75">
      <c r="A138" s="50"/>
      <c r="B138" s="51"/>
      <c r="C138" s="288" t="s">
        <v>34</v>
      </c>
      <c r="D138" s="243"/>
      <c r="E138" s="243"/>
      <c r="F138" s="275"/>
    </row>
    <row r="139" spans="1:6" s="187" customFormat="1" ht="25.5">
      <c r="A139" s="24">
        <v>36</v>
      </c>
      <c r="B139" s="46"/>
      <c r="C139" s="218" t="s">
        <v>35</v>
      </c>
      <c r="D139" s="242" t="s">
        <v>84</v>
      </c>
      <c r="E139" s="245">
        <v>8</v>
      </c>
      <c r="F139" s="275"/>
    </row>
    <row r="140" spans="1:6" s="187" customFormat="1" ht="12.75">
      <c r="A140" s="95"/>
      <c r="B140" s="57"/>
      <c r="C140" s="277"/>
      <c r="D140" s="256"/>
      <c r="E140" s="256"/>
      <c r="F140" s="278"/>
    </row>
    <row r="141" spans="1:6" s="187" customFormat="1" ht="25.5">
      <c r="A141" s="24"/>
      <c r="B141" s="35"/>
      <c r="C141" s="279" t="s">
        <v>172</v>
      </c>
      <c r="D141" s="249"/>
      <c r="E141" s="249"/>
      <c r="F141" s="275"/>
    </row>
    <row r="142" spans="1:6" s="187" customFormat="1" ht="14.25">
      <c r="A142" s="24">
        <v>37</v>
      </c>
      <c r="B142" s="59"/>
      <c r="C142" s="289" t="s">
        <v>136</v>
      </c>
      <c r="D142" s="244" t="s">
        <v>146</v>
      </c>
      <c r="E142" s="257">
        <v>3.5</v>
      </c>
      <c r="F142" s="275"/>
    </row>
    <row r="143" spans="1:6" s="187" customFormat="1" ht="38.25">
      <c r="A143" s="24">
        <v>38</v>
      </c>
      <c r="B143" s="59"/>
      <c r="C143" s="289" t="s">
        <v>173</v>
      </c>
      <c r="D143" s="244" t="s">
        <v>146</v>
      </c>
      <c r="E143" s="257">
        <v>3</v>
      </c>
      <c r="F143" s="275"/>
    </row>
    <row r="144" spans="1:6" s="187" customFormat="1" ht="14.25">
      <c r="A144" s="24"/>
      <c r="B144" s="59"/>
      <c r="C144" s="286" t="s">
        <v>174</v>
      </c>
      <c r="D144" s="244" t="s">
        <v>145</v>
      </c>
      <c r="E144" s="257">
        <f>E143*0.1*1.05</f>
        <v>0.31500000000000006</v>
      </c>
      <c r="F144" s="275"/>
    </row>
    <row r="145" spans="1:6" s="187" customFormat="1" ht="12.75">
      <c r="A145" s="24"/>
      <c r="B145" s="43"/>
      <c r="C145" s="284" t="s">
        <v>89</v>
      </c>
      <c r="D145" s="281" t="s">
        <v>90</v>
      </c>
      <c r="E145" s="253">
        <v>0.25</v>
      </c>
      <c r="F145" s="275"/>
    </row>
    <row r="146" spans="1:6" s="187" customFormat="1" ht="28.5" customHeight="1">
      <c r="A146" s="60">
        <v>39</v>
      </c>
      <c r="B146" s="61"/>
      <c r="C146" s="292" t="s">
        <v>175</v>
      </c>
      <c r="D146" s="249" t="s">
        <v>155</v>
      </c>
      <c r="E146" s="258">
        <v>3</v>
      </c>
      <c r="F146" s="275"/>
    </row>
    <row r="147" spans="1:6" s="187" customFormat="1" ht="14.25">
      <c r="A147" s="73"/>
      <c r="B147" s="61"/>
      <c r="C147" s="293" t="s">
        <v>123</v>
      </c>
      <c r="D147" s="249" t="s">
        <v>153</v>
      </c>
      <c r="E147" s="258">
        <f>E146*0.04*1.1</f>
        <v>0.132</v>
      </c>
      <c r="F147" s="275"/>
    </row>
    <row r="148" spans="1:6" s="187" customFormat="1" ht="12.75">
      <c r="A148" s="24"/>
      <c r="B148" s="37"/>
      <c r="C148" s="287" t="s">
        <v>92</v>
      </c>
      <c r="D148" s="249" t="s">
        <v>88</v>
      </c>
      <c r="E148" s="254">
        <v>1.15</v>
      </c>
      <c r="F148" s="275"/>
    </row>
    <row r="149" spans="1:6" s="187" customFormat="1" ht="14.25">
      <c r="A149" s="24">
        <v>40</v>
      </c>
      <c r="B149" s="37"/>
      <c r="C149" s="294" t="s">
        <v>243</v>
      </c>
      <c r="D149" s="249" t="s">
        <v>155</v>
      </c>
      <c r="E149" s="246">
        <v>3</v>
      </c>
      <c r="F149" s="275"/>
    </row>
    <row r="150" spans="1:6" s="187" customFormat="1" ht="25.5">
      <c r="A150" s="73">
        <v>41</v>
      </c>
      <c r="B150" s="61"/>
      <c r="C150" s="292" t="s">
        <v>176</v>
      </c>
      <c r="D150" s="295" t="s">
        <v>146</v>
      </c>
      <c r="E150" s="258">
        <v>3</v>
      </c>
      <c r="F150" s="275"/>
    </row>
    <row r="151" spans="1:6" s="187" customFormat="1" ht="14.25">
      <c r="A151" s="73"/>
      <c r="B151" s="61"/>
      <c r="C151" s="293" t="s">
        <v>82</v>
      </c>
      <c r="D151" s="295" t="s">
        <v>146</v>
      </c>
      <c r="E151" s="257">
        <v>3</v>
      </c>
      <c r="F151" s="275"/>
    </row>
    <row r="152" spans="1:6" s="187" customFormat="1" ht="12.75">
      <c r="A152" s="95"/>
      <c r="B152" s="57"/>
      <c r="C152" s="277"/>
      <c r="D152" s="248"/>
      <c r="E152" s="248"/>
      <c r="F152" s="278"/>
    </row>
    <row r="153" spans="1:6" s="187" customFormat="1" ht="12.75">
      <c r="A153" s="24"/>
      <c r="B153" s="35"/>
      <c r="C153" s="279"/>
      <c r="D153" s="249"/>
      <c r="E153" s="249"/>
      <c r="F153" s="275"/>
    </row>
    <row r="154" spans="1:6" s="187" customFormat="1" ht="12.75">
      <c r="A154" s="24"/>
      <c r="B154" s="35"/>
      <c r="C154" s="219" t="s">
        <v>36</v>
      </c>
      <c r="D154" s="249"/>
      <c r="E154" s="249"/>
      <c r="F154" s="275"/>
    </row>
    <row r="155" spans="1:6" ht="25.5">
      <c r="A155" s="24">
        <v>42</v>
      </c>
      <c r="B155" s="46"/>
      <c r="C155" s="218" t="s">
        <v>156</v>
      </c>
      <c r="D155" s="242" t="s">
        <v>84</v>
      </c>
      <c r="E155" s="245">
        <v>16</v>
      </c>
      <c r="F155" s="275"/>
    </row>
    <row r="156" spans="1:6" s="98" customFormat="1" ht="12.75">
      <c r="A156" s="95"/>
      <c r="B156" s="57"/>
      <c r="C156" s="277"/>
      <c r="D156" s="256"/>
      <c r="E156" s="248"/>
      <c r="F156" s="278"/>
    </row>
    <row r="157" spans="1:6" s="134" customFormat="1" ht="15">
      <c r="A157" s="129"/>
      <c r="B157" s="130"/>
      <c r="C157" s="296" t="s">
        <v>169</v>
      </c>
      <c r="D157" s="297"/>
      <c r="E157" s="298"/>
      <c r="F157" s="299"/>
    </row>
    <row r="158" spans="1:6" s="134" customFormat="1" ht="14.25">
      <c r="A158" s="129"/>
      <c r="B158" s="130"/>
      <c r="C158" s="390" t="s">
        <v>54</v>
      </c>
      <c r="D158" s="391"/>
      <c r="E158" s="391"/>
      <c r="F158" s="299"/>
    </row>
    <row r="159" spans="1:230" s="138" customFormat="1" ht="15">
      <c r="A159" s="136"/>
      <c r="B159" s="137"/>
      <c r="C159" s="385" t="s">
        <v>48</v>
      </c>
      <c r="D159" s="386"/>
      <c r="E159" s="386"/>
      <c r="F159" s="133"/>
      <c r="HV159" s="139"/>
    </row>
    <row r="160" spans="1:6" s="142" customFormat="1" ht="12.75">
      <c r="A160" s="55"/>
      <c r="B160" s="140"/>
      <c r="C160" s="141"/>
      <c r="D160" s="55"/>
      <c r="E160" s="55"/>
      <c r="F160" s="44"/>
    </row>
    <row r="161" spans="1:6" s="103" customFormat="1" ht="12.75">
      <c r="A161" s="143"/>
      <c r="B161" s="143"/>
      <c r="C161" s="143"/>
      <c r="D161" s="143"/>
      <c r="E161" s="143"/>
      <c r="F161" s="144"/>
    </row>
    <row r="162" spans="1:6" s="103" customFormat="1" ht="15">
      <c r="A162" s="143"/>
      <c r="B162" s="143"/>
      <c r="C162" s="143"/>
      <c r="D162" s="143"/>
      <c r="E162" s="143"/>
      <c r="F162" s="194"/>
    </row>
    <row r="163" spans="1:6" s="103" customFormat="1" ht="12.75">
      <c r="A163" s="143"/>
      <c r="B163" s="143"/>
      <c r="C163" s="143"/>
      <c r="D163" s="143"/>
      <c r="E163" s="143"/>
      <c r="F163" s="144"/>
    </row>
    <row r="164" spans="1:6" s="103" customFormat="1" ht="18" customHeight="1" hidden="1">
      <c r="A164" s="371" t="s">
        <v>57</v>
      </c>
      <c r="B164" s="371"/>
      <c r="C164" s="371"/>
      <c r="D164" s="371"/>
      <c r="E164" s="371"/>
      <c r="F164" s="94"/>
    </row>
    <row r="165" spans="1:6" s="146" customFormat="1" ht="18" customHeight="1" hidden="1">
      <c r="A165" s="372" t="s">
        <v>49</v>
      </c>
      <c r="B165" s="372"/>
      <c r="C165" s="372"/>
      <c r="D165" s="372"/>
      <c r="E165" s="372"/>
      <c r="F165" s="145"/>
    </row>
    <row r="166" spans="1:6" s="103" customFormat="1" ht="17.25" customHeight="1" hidden="1">
      <c r="A166" s="371" t="s">
        <v>58</v>
      </c>
      <c r="B166" s="371"/>
      <c r="C166" s="371"/>
      <c r="D166" s="371"/>
      <c r="E166" s="371"/>
      <c r="F166" s="94"/>
    </row>
    <row r="167" spans="1:6" s="103" customFormat="1" ht="17.25" customHeight="1" hidden="1" thickBot="1">
      <c r="A167" s="371" t="s">
        <v>50</v>
      </c>
      <c r="B167" s="371"/>
      <c r="C167" s="371"/>
      <c r="D167" s="371"/>
      <c r="E167" s="371"/>
      <c r="F167" s="147"/>
    </row>
    <row r="168" spans="1:6" s="103" customFormat="1" ht="21" customHeight="1" hidden="1" thickBot="1">
      <c r="A168" s="370" t="s">
        <v>51</v>
      </c>
      <c r="B168" s="370"/>
      <c r="C168" s="370"/>
      <c r="D168" s="370"/>
      <c r="E168" s="370"/>
      <c r="F168" s="148"/>
    </row>
    <row r="169" spans="1:6" ht="14.25" customHeight="1">
      <c r="A169" s="103"/>
      <c r="B169" s="103"/>
      <c r="C169" s="153"/>
      <c r="D169" s="154"/>
      <c r="E169" s="102"/>
      <c r="F169" s="152"/>
    </row>
    <row r="170" spans="1:6" ht="14.25" customHeight="1">
      <c r="A170" s="92"/>
      <c r="B170" s="92"/>
      <c r="C170" s="155" t="s">
        <v>52</v>
      </c>
      <c r="D170" s="394"/>
      <c r="E170" s="394"/>
      <c r="F170" s="235"/>
    </row>
    <row r="171" spans="1:6" ht="14.25" customHeight="1">
      <c r="A171" s="92"/>
      <c r="B171" s="92"/>
      <c r="C171" s="156"/>
      <c r="D171" s="393" t="s">
        <v>207</v>
      </c>
      <c r="E171" s="393"/>
      <c r="F171" s="156"/>
    </row>
    <row r="172" spans="1:6" ht="14.25" customHeight="1">
      <c r="A172" s="92"/>
      <c r="B172" s="92"/>
      <c r="C172" s="158" t="s">
        <v>53</v>
      </c>
      <c r="D172" s="392"/>
      <c r="E172" s="392"/>
      <c r="F172" s="237"/>
    </row>
    <row r="173" spans="1:5" ht="14.25" customHeight="1">
      <c r="A173" s="157"/>
      <c r="B173" s="159"/>
      <c r="C173" s="92"/>
      <c r="D173" s="160"/>
      <c r="E173" s="161"/>
    </row>
    <row r="174" spans="1:5" ht="14.25" customHeight="1">
      <c r="A174" s="92"/>
      <c r="B174" s="92"/>
      <c r="C174" s="92"/>
      <c r="D174" s="162"/>
      <c r="E174" s="162"/>
    </row>
    <row r="175" spans="4:5" s="121" customFormat="1" ht="12.75">
      <c r="D175" s="156"/>
      <c r="E175" s="156"/>
    </row>
    <row r="176" spans="1:5" ht="14.25" customHeight="1">
      <c r="A176" s="92"/>
      <c r="B176" s="92"/>
      <c r="C176" s="92"/>
      <c r="D176" s="158"/>
      <c r="E176" s="158"/>
    </row>
    <row r="177" spans="1:7" ht="14.25" customHeight="1">
      <c r="A177" s="92"/>
      <c r="B177" s="92"/>
      <c r="C177" s="92"/>
      <c r="D177" s="163"/>
      <c r="E177" s="154"/>
      <c r="F177" s="159"/>
      <c r="G177" s="159"/>
    </row>
  </sheetData>
  <sheetProtection/>
  <mergeCells count="24">
    <mergeCell ref="A13:F13"/>
    <mergeCell ref="A7:F7"/>
    <mergeCell ref="A8:F8"/>
    <mergeCell ref="A1:H1"/>
    <mergeCell ref="A2:H2"/>
    <mergeCell ref="A3:H3"/>
    <mergeCell ref="A5:F5"/>
    <mergeCell ref="A6:F6"/>
    <mergeCell ref="D172:E172"/>
    <mergeCell ref="A164:E164"/>
    <mergeCell ref="A165:E165"/>
    <mergeCell ref="A166:E166"/>
    <mergeCell ref="D171:E171"/>
    <mergeCell ref="D170:E170"/>
    <mergeCell ref="F16:F17"/>
    <mergeCell ref="C159:E159"/>
    <mergeCell ref="A167:E167"/>
    <mergeCell ref="A168:E168"/>
    <mergeCell ref="A16:A17"/>
    <mergeCell ref="B16:B17"/>
    <mergeCell ref="C16:C17"/>
    <mergeCell ref="D16:D17"/>
    <mergeCell ref="E16:E17"/>
    <mergeCell ref="C158:E158"/>
  </mergeCells>
  <printOptions/>
  <pageMargins left="0.23" right="0.16" top="0.22" bottom="0.23" header="0.17" footer="0.17"/>
  <pageSetup blackAndWhite="1" horizontalDpi="600" verticalDpi="600" orientation="portrait" paperSize="9" scale="74" r:id="rId2"/>
  <rowBreaks count="1" manualBreakCount="1">
    <brk id="132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V84"/>
  <sheetViews>
    <sheetView showZeros="0" tabSelected="1" zoomScale="75" zoomScaleNormal="75" zoomScalePageLayoutView="0" workbookViewId="0" topLeftCell="A28">
      <selection activeCell="Q60" sqref="Q60"/>
    </sheetView>
  </sheetViews>
  <sheetFormatPr defaultColWidth="9.140625" defaultRowHeight="12.75"/>
  <cols>
    <col min="1" max="1" width="7.140625" style="164" customWidth="1"/>
    <col min="2" max="2" width="5.28125" style="164" customWidth="1"/>
    <col min="3" max="3" width="55.28125" style="165" customWidth="1"/>
    <col min="4" max="4" width="11.00390625" style="92" customWidth="1"/>
    <col min="5" max="5" width="10.421875" style="92" customWidth="1"/>
    <col min="6" max="6" width="11.8515625" style="92" customWidth="1"/>
    <col min="7" max="16384" width="9.140625" style="92" customWidth="1"/>
  </cols>
  <sheetData>
    <row r="1" spans="1:9" s="166" customFormat="1" ht="24" customHeight="1">
      <c r="A1" s="377" t="s">
        <v>56</v>
      </c>
      <c r="B1" s="377"/>
      <c r="C1" s="377"/>
      <c r="D1" s="377"/>
      <c r="E1" s="377"/>
      <c r="F1" s="377"/>
      <c r="G1" s="377"/>
      <c r="H1" s="377"/>
      <c r="I1" s="113"/>
    </row>
    <row r="2" spans="1:9" s="104" customFormat="1" ht="16.5" customHeight="1">
      <c r="A2" s="378" t="s">
        <v>37</v>
      </c>
      <c r="B2" s="378"/>
      <c r="C2" s="378"/>
      <c r="D2" s="378"/>
      <c r="E2" s="378"/>
      <c r="F2" s="378"/>
      <c r="G2" s="378"/>
      <c r="H2" s="378"/>
      <c r="I2" s="103"/>
    </row>
    <row r="3" spans="1:9" s="120" customFormat="1" ht="15">
      <c r="A3" s="379" t="s">
        <v>214</v>
      </c>
      <c r="B3" s="379"/>
      <c r="C3" s="379"/>
      <c r="D3" s="379"/>
      <c r="E3" s="379"/>
      <c r="F3" s="379"/>
      <c r="G3" s="379"/>
      <c r="H3" s="379"/>
      <c r="I3" s="167"/>
    </row>
    <row r="4" spans="1:8" s="102" customFormat="1" ht="9.75" customHeight="1">
      <c r="A4" s="105"/>
      <c r="B4" s="99"/>
      <c r="C4" s="106"/>
      <c r="D4" s="107"/>
      <c r="E4" s="99"/>
      <c r="F4" s="109"/>
      <c r="G4" s="109"/>
      <c r="H4" s="109"/>
    </row>
    <row r="5" spans="1:8" s="102" customFormat="1" ht="15">
      <c r="A5" s="376" t="s">
        <v>72</v>
      </c>
      <c r="B5" s="376"/>
      <c r="C5" s="376"/>
      <c r="D5" s="376"/>
      <c r="E5" s="376"/>
      <c r="F5" s="376"/>
      <c r="G5" s="110"/>
      <c r="H5" s="110"/>
    </row>
    <row r="6" spans="1:8" s="102" customFormat="1" ht="18" customHeight="1">
      <c r="A6" s="376" t="s">
        <v>68</v>
      </c>
      <c r="B6" s="376"/>
      <c r="C6" s="376"/>
      <c r="D6" s="376"/>
      <c r="E6" s="376"/>
      <c r="F6" s="376"/>
      <c r="G6" s="110"/>
      <c r="H6" s="110"/>
    </row>
    <row r="7" spans="1:8" s="102" customFormat="1" ht="15">
      <c r="A7" s="376" t="s">
        <v>73</v>
      </c>
      <c r="B7" s="376"/>
      <c r="C7" s="376"/>
      <c r="D7" s="376"/>
      <c r="E7" s="376"/>
      <c r="F7" s="376"/>
      <c r="G7" s="110"/>
      <c r="H7" s="110"/>
    </row>
    <row r="8" spans="1:8" s="102" customFormat="1" ht="18" customHeight="1">
      <c r="A8" s="376" t="s">
        <v>68</v>
      </c>
      <c r="B8" s="376"/>
      <c r="C8" s="376"/>
      <c r="D8" s="376"/>
      <c r="E8" s="376"/>
      <c r="F8" s="376"/>
      <c r="G8" s="110"/>
      <c r="H8" s="110"/>
    </row>
    <row r="9" spans="1:8" s="102" customFormat="1" ht="15.75" customHeight="1">
      <c r="A9" s="99" t="s">
        <v>71</v>
      </c>
      <c r="B9" s="99"/>
      <c r="C9" s="100"/>
      <c r="D9" s="110"/>
      <c r="E9" s="110"/>
      <c r="F9" s="110"/>
      <c r="G9" s="110"/>
      <c r="H9" s="110"/>
    </row>
    <row r="10" spans="1:8" s="102" customFormat="1" ht="15">
      <c r="A10" s="99" t="s">
        <v>234</v>
      </c>
      <c r="B10" s="99"/>
      <c r="C10" s="100"/>
      <c r="D10" s="101"/>
      <c r="E10" s="101"/>
      <c r="F10" s="101"/>
      <c r="G10" s="101"/>
      <c r="H10" s="101"/>
    </row>
    <row r="11" spans="1:8" s="102" customFormat="1" ht="15">
      <c r="A11" s="99"/>
      <c r="B11" s="99"/>
      <c r="C11" s="100"/>
      <c r="D11" s="101"/>
      <c r="E11" s="101"/>
      <c r="F11" s="101"/>
      <c r="G11" s="101"/>
      <c r="H11" s="101"/>
    </row>
    <row r="12" spans="1:6" s="113" customFormat="1" ht="15.75">
      <c r="A12" s="105" t="s">
        <v>248</v>
      </c>
      <c r="B12" s="105"/>
      <c r="C12" s="110"/>
      <c r="D12" s="105"/>
      <c r="E12" s="105"/>
      <c r="F12" s="196" t="s">
        <v>69</v>
      </c>
    </row>
    <row r="13" spans="1:9" ht="15">
      <c r="A13" s="380" t="s">
        <v>232</v>
      </c>
      <c r="B13" s="380"/>
      <c r="C13" s="380"/>
      <c r="D13" s="380"/>
      <c r="E13" s="380"/>
      <c r="F13" s="380"/>
      <c r="G13" s="114"/>
      <c r="H13" s="114"/>
      <c r="I13" s="115"/>
    </row>
    <row r="14" spans="1:9" s="121" customFormat="1" ht="13.5" customHeight="1" hidden="1">
      <c r="A14" s="116"/>
      <c r="B14" s="117"/>
      <c r="C14" s="118"/>
      <c r="D14" s="118"/>
      <c r="E14" s="119">
        <v>1.15</v>
      </c>
      <c r="F14" s="122"/>
      <c r="G14" s="122"/>
      <c r="H14" s="123"/>
      <c r="I14" s="124"/>
    </row>
    <row r="15" spans="1:9" s="121" customFormat="1" ht="13.5" customHeight="1">
      <c r="A15" s="116"/>
      <c r="B15" s="117"/>
      <c r="C15" s="118"/>
      <c r="D15" s="118"/>
      <c r="E15" s="125"/>
      <c r="F15" s="122"/>
      <c r="G15" s="122"/>
      <c r="H15" s="123"/>
      <c r="I15" s="124"/>
    </row>
    <row r="16" spans="1:7" s="128" customFormat="1" ht="20.25" customHeight="1">
      <c r="A16" s="387" t="s">
        <v>46</v>
      </c>
      <c r="B16" s="387" t="s">
        <v>83</v>
      </c>
      <c r="C16" s="388" t="s">
        <v>47</v>
      </c>
      <c r="D16" s="387" t="s">
        <v>70</v>
      </c>
      <c r="E16" s="387" t="s">
        <v>215</v>
      </c>
      <c r="F16" s="236"/>
      <c r="G16" s="127"/>
    </row>
    <row r="17" spans="1:7" s="128" customFormat="1" ht="58.5" customHeight="1">
      <c r="A17" s="387"/>
      <c r="B17" s="387"/>
      <c r="C17" s="389"/>
      <c r="D17" s="387"/>
      <c r="E17" s="387"/>
      <c r="F17" s="126" t="s">
        <v>216</v>
      </c>
      <c r="G17" s="127"/>
    </row>
    <row r="18" spans="1:6" ht="12.75">
      <c r="A18" s="64"/>
      <c r="B18" s="65"/>
      <c r="C18" s="66" t="s">
        <v>114</v>
      </c>
      <c r="D18" s="67"/>
      <c r="E18" s="67"/>
      <c r="F18" s="94"/>
    </row>
    <row r="19" spans="1:6" ht="12.75">
      <c r="A19" s="64"/>
      <c r="B19" s="65"/>
      <c r="C19" s="68" t="s">
        <v>38</v>
      </c>
      <c r="D19" s="67"/>
      <c r="E19" s="67"/>
      <c r="F19" s="94"/>
    </row>
    <row r="20" spans="1:6" ht="14.25">
      <c r="A20" s="60">
        <v>1</v>
      </c>
      <c r="B20" s="61"/>
      <c r="C20" s="62" t="s">
        <v>39</v>
      </c>
      <c r="D20" s="23" t="s">
        <v>155</v>
      </c>
      <c r="E20" s="259">
        <v>35</v>
      </c>
      <c r="F20" s="94"/>
    </row>
    <row r="21" spans="1:6" ht="14.25">
      <c r="A21" s="60">
        <v>2</v>
      </c>
      <c r="B21" s="61"/>
      <c r="C21" s="62" t="s">
        <v>1</v>
      </c>
      <c r="D21" s="23" t="s">
        <v>155</v>
      </c>
      <c r="E21" s="258">
        <v>35</v>
      </c>
      <c r="F21" s="94"/>
    </row>
    <row r="22" spans="1:6" ht="25.5">
      <c r="A22" s="70"/>
      <c r="B22" s="71"/>
      <c r="C22" s="82" t="s">
        <v>40</v>
      </c>
      <c r="D22" s="69"/>
      <c r="E22" s="260"/>
      <c r="F22" s="94"/>
    </row>
    <row r="23" spans="1:6" ht="25.5">
      <c r="A23" s="73">
        <v>3</v>
      </c>
      <c r="B23" s="61"/>
      <c r="C23" s="62" t="s">
        <v>115</v>
      </c>
      <c r="D23" s="23" t="s">
        <v>155</v>
      </c>
      <c r="E23" s="258">
        <v>165</v>
      </c>
      <c r="F23" s="94"/>
    </row>
    <row r="24" spans="1:6" ht="14.25">
      <c r="A24" s="73"/>
      <c r="B24" s="61"/>
      <c r="C24" s="74" t="s">
        <v>123</v>
      </c>
      <c r="D24" s="23" t="s">
        <v>153</v>
      </c>
      <c r="E24" s="258">
        <f>E23*0.06*1.1</f>
        <v>10.89</v>
      </c>
      <c r="F24" s="94"/>
    </row>
    <row r="25" spans="1:6" ht="12.75">
      <c r="A25" s="24"/>
      <c r="B25" s="37"/>
      <c r="C25" s="41" t="s">
        <v>92</v>
      </c>
      <c r="D25" s="23" t="s">
        <v>88</v>
      </c>
      <c r="E25" s="246">
        <v>156</v>
      </c>
      <c r="F25" s="94"/>
    </row>
    <row r="26" spans="1:6" ht="25.5">
      <c r="A26" s="73">
        <v>4</v>
      </c>
      <c r="B26" s="61"/>
      <c r="C26" s="62" t="s">
        <v>157</v>
      </c>
      <c r="D26" s="72" t="s">
        <v>146</v>
      </c>
      <c r="E26" s="258">
        <v>165</v>
      </c>
      <c r="F26" s="94"/>
    </row>
    <row r="27" spans="1:6" ht="14.25">
      <c r="A27" s="73"/>
      <c r="B27" s="61"/>
      <c r="C27" s="74" t="s">
        <v>82</v>
      </c>
      <c r="D27" s="72" t="s">
        <v>146</v>
      </c>
      <c r="E27" s="257">
        <v>165</v>
      </c>
      <c r="F27" s="94"/>
    </row>
    <row r="28" spans="1:6" ht="12.75">
      <c r="A28" s="73">
        <v>5</v>
      </c>
      <c r="B28" s="61"/>
      <c r="C28" s="75" t="s">
        <v>116</v>
      </c>
      <c r="D28" s="76" t="s">
        <v>84</v>
      </c>
      <c r="E28" s="257">
        <v>153.5</v>
      </c>
      <c r="F28" s="94"/>
    </row>
    <row r="29" spans="1:6" ht="12.75">
      <c r="A29" s="73"/>
      <c r="B29" s="61"/>
      <c r="C29" s="77" t="s">
        <v>140</v>
      </c>
      <c r="D29" s="78" t="s">
        <v>84</v>
      </c>
      <c r="E29" s="257">
        <v>153.5</v>
      </c>
      <c r="F29" s="94"/>
    </row>
    <row r="30" spans="1:6" ht="14.25">
      <c r="A30" s="73"/>
      <c r="B30" s="61"/>
      <c r="C30" s="77" t="s">
        <v>139</v>
      </c>
      <c r="D30" s="72" t="s">
        <v>145</v>
      </c>
      <c r="E30" s="257">
        <v>3.06</v>
      </c>
      <c r="F30" s="94"/>
    </row>
    <row r="31" spans="1:6" ht="12.75">
      <c r="A31" s="80"/>
      <c r="B31" s="81"/>
      <c r="C31" s="66" t="s">
        <v>117</v>
      </c>
      <c r="D31" s="84"/>
      <c r="E31" s="262"/>
      <c r="F31" s="94"/>
    </row>
    <row r="32" spans="1:6" ht="12.75">
      <c r="A32" s="80"/>
      <c r="B32" s="81"/>
      <c r="C32" s="85" t="s">
        <v>118</v>
      </c>
      <c r="D32" s="86"/>
      <c r="E32" s="263"/>
      <c r="F32" s="94"/>
    </row>
    <row r="33" spans="1:6" ht="25.5">
      <c r="A33" s="73">
        <v>6</v>
      </c>
      <c r="B33" s="61"/>
      <c r="C33" s="62" t="s">
        <v>119</v>
      </c>
      <c r="D33" s="72" t="s">
        <v>146</v>
      </c>
      <c r="E33" s="257">
        <v>334</v>
      </c>
      <c r="F33" s="94"/>
    </row>
    <row r="34" spans="1:6" ht="14.25">
      <c r="A34" s="73"/>
      <c r="B34" s="61"/>
      <c r="C34" s="87" t="s">
        <v>137</v>
      </c>
      <c r="D34" s="72" t="s">
        <v>145</v>
      </c>
      <c r="E34" s="257">
        <f>E33*0.15</f>
        <v>50.1</v>
      </c>
      <c r="F34" s="94"/>
    </row>
    <row r="35" spans="1:6" ht="12.75">
      <c r="A35" s="73"/>
      <c r="B35" s="61"/>
      <c r="C35" s="88" t="s">
        <v>138</v>
      </c>
      <c r="D35" s="55" t="s">
        <v>88</v>
      </c>
      <c r="E35" s="257">
        <f>E33*0.035</f>
        <v>11.690000000000001</v>
      </c>
      <c r="F35" s="94"/>
    </row>
    <row r="36" spans="1:6" ht="12.75">
      <c r="A36" s="80"/>
      <c r="B36" s="81"/>
      <c r="C36" s="85" t="s">
        <v>151</v>
      </c>
      <c r="D36" s="84"/>
      <c r="E36" s="262"/>
      <c r="F36" s="94"/>
    </row>
    <row r="37" spans="1:6" ht="25.5">
      <c r="A37" s="73">
        <v>7</v>
      </c>
      <c r="B37" s="61"/>
      <c r="C37" s="89" t="s">
        <v>141</v>
      </c>
      <c r="D37" s="76" t="s">
        <v>86</v>
      </c>
      <c r="E37" s="261">
        <v>272</v>
      </c>
      <c r="F37" s="94"/>
    </row>
    <row r="38" spans="1:6" ht="14.25">
      <c r="A38" s="73"/>
      <c r="B38" s="61"/>
      <c r="C38" s="87" t="s">
        <v>142</v>
      </c>
      <c r="D38" s="72" t="s">
        <v>145</v>
      </c>
      <c r="E38" s="257">
        <v>68</v>
      </c>
      <c r="F38" s="94"/>
    </row>
    <row r="39" spans="1:6" ht="12.75">
      <c r="A39" s="73">
        <v>8</v>
      </c>
      <c r="B39" s="61"/>
      <c r="C39" s="89" t="s">
        <v>143</v>
      </c>
      <c r="D39" s="76" t="s">
        <v>86</v>
      </c>
      <c r="E39" s="261">
        <v>272</v>
      </c>
      <c r="F39" s="94"/>
    </row>
    <row r="40" spans="1:6" ht="12.75">
      <c r="A40" s="24"/>
      <c r="B40" s="35"/>
      <c r="C40" s="49" t="s">
        <v>41</v>
      </c>
      <c r="D40" s="23"/>
      <c r="E40" s="241"/>
      <c r="F40" s="94"/>
    </row>
    <row r="41" spans="1:6" ht="14.25">
      <c r="A41" s="171">
        <v>9</v>
      </c>
      <c r="B41" s="59"/>
      <c r="C41" s="54" t="s">
        <v>136</v>
      </c>
      <c r="D41" s="20" t="s">
        <v>146</v>
      </c>
      <c r="E41" s="257">
        <v>295</v>
      </c>
      <c r="F41" s="94"/>
    </row>
    <row r="42" spans="1:6" ht="30" customHeight="1">
      <c r="A42" s="73">
        <v>10</v>
      </c>
      <c r="B42" s="61"/>
      <c r="C42" s="62" t="s">
        <v>158</v>
      </c>
      <c r="D42" s="72" t="s">
        <v>146</v>
      </c>
      <c r="E42" s="257">
        <v>295</v>
      </c>
      <c r="F42" s="94"/>
    </row>
    <row r="43" spans="1:6" ht="14.25">
      <c r="A43" s="73"/>
      <c r="B43" s="61"/>
      <c r="C43" s="87" t="s">
        <v>137</v>
      </c>
      <c r="D43" s="72" t="s">
        <v>145</v>
      </c>
      <c r="E43" s="264">
        <f>E42*0.15</f>
        <v>44.25</v>
      </c>
      <c r="F43" s="94"/>
    </row>
    <row r="44" spans="1:6" ht="12.75">
      <c r="A44" s="73">
        <v>11</v>
      </c>
      <c r="B44" s="61"/>
      <c r="C44" s="89" t="s">
        <v>159</v>
      </c>
      <c r="D44" s="76" t="s">
        <v>86</v>
      </c>
      <c r="E44" s="261">
        <v>251</v>
      </c>
      <c r="F44" s="94"/>
    </row>
    <row r="45" spans="1:6" ht="12.75">
      <c r="A45" s="80"/>
      <c r="B45" s="81"/>
      <c r="C45" s="66" t="s">
        <v>160</v>
      </c>
      <c r="D45" s="79"/>
      <c r="E45" s="265"/>
      <c r="F45" s="94"/>
    </row>
    <row r="46" spans="1:6" ht="12.75">
      <c r="A46" s="73">
        <v>12</v>
      </c>
      <c r="B46" s="61"/>
      <c r="C46" s="62" t="s">
        <v>161</v>
      </c>
      <c r="D46" s="72" t="s">
        <v>86</v>
      </c>
      <c r="E46" s="266">
        <v>1</v>
      </c>
      <c r="F46" s="94"/>
    </row>
    <row r="47" spans="1:6" ht="12.75">
      <c r="A47" s="73">
        <v>13</v>
      </c>
      <c r="B47" s="61"/>
      <c r="C47" s="62" t="s">
        <v>42</v>
      </c>
      <c r="D47" s="72" t="s">
        <v>86</v>
      </c>
      <c r="E47" s="266">
        <v>2</v>
      </c>
      <c r="F47" s="94"/>
    </row>
    <row r="48" spans="1:6" s="98" customFormat="1" ht="12.75">
      <c r="A48" s="168"/>
      <c r="B48" s="169"/>
      <c r="C48" s="63"/>
      <c r="D48" s="170"/>
      <c r="E48" s="267"/>
      <c r="F48" s="97"/>
    </row>
    <row r="49" spans="1:6" ht="12.75">
      <c r="A49" s="80"/>
      <c r="B49" s="81"/>
      <c r="C49" s="90" t="s">
        <v>162</v>
      </c>
      <c r="D49" s="91"/>
      <c r="E49" s="262"/>
      <c r="F49" s="94"/>
    </row>
    <row r="50" spans="1:6" ht="12.75">
      <c r="A50" s="80"/>
      <c r="B50" s="81"/>
      <c r="C50" s="68" t="s">
        <v>78</v>
      </c>
      <c r="D50" s="91"/>
      <c r="E50" s="262"/>
      <c r="F50" s="94"/>
    </row>
    <row r="51" spans="1:6" ht="12.75">
      <c r="A51" s="60">
        <v>14</v>
      </c>
      <c r="B51" s="61"/>
      <c r="C51" s="75" t="s">
        <v>2</v>
      </c>
      <c r="D51" s="76" t="s">
        <v>221</v>
      </c>
      <c r="E51" s="261">
        <v>3</v>
      </c>
      <c r="F51" s="94"/>
    </row>
    <row r="52" spans="1:6" ht="12.75">
      <c r="A52" s="60">
        <v>15</v>
      </c>
      <c r="B52" s="61"/>
      <c r="C52" s="75" t="s">
        <v>79</v>
      </c>
      <c r="D52" s="76" t="s">
        <v>221</v>
      </c>
      <c r="E52" s="261">
        <v>3</v>
      </c>
      <c r="F52" s="94"/>
    </row>
    <row r="53" spans="1:6" ht="12.75">
      <c r="A53" s="24"/>
      <c r="B53" s="59"/>
      <c r="C53" s="83" t="s">
        <v>43</v>
      </c>
      <c r="D53" s="20"/>
      <c r="E53" s="261"/>
      <c r="F53" s="94"/>
    </row>
    <row r="54" spans="1:6" ht="25.5">
      <c r="A54" s="60">
        <v>17</v>
      </c>
      <c r="B54" s="61"/>
      <c r="C54" s="62" t="s">
        <v>44</v>
      </c>
      <c r="D54" s="72" t="s">
        <v>146</v>
      </c>
      <c r="E54" s="258">
        <v>130</v>
      </c>
      <c r="F54" s="94"/>
    </row>
    <row r="55" spans="1:6" ht="14.25">
      <c r="A55" s="73"/>
      <c r="B55" s="61"/>
      <c r="C55" s="74" t="s">
        <v>82</v>
      </c>
      <c r="D55" s="72" t="s">
        <v>146</v>
      </c>
      <c r="E55" s="257">
        <v>130</v>
      </c>
      <c r="F55" s="94"/>
    </row>
    <row r="56" spans="1:6" ht="25.5">
      <c r="A56" s="24"/>
      <c r="B56" s="59"/>
      <c r="C56" s="83" t="s">
        <v>45</v>
      </c>
      <c r="D56" s="20"/>
      <c r="E56" s="261"/>
      <c r="F56" s="94"/>
    </row>
    <row r="57" spans="1:6" ht="24" customHeight="1">
      <c r="A57" s="60">
        <v>18</v>
      </c>
      <c r="B57" s="61"/>
      <c r="C57" s="172" t="s">
        <v>80</v>
      </c>
      <c r="D57" s="76" t="s">
        <v>221</v>
      </c>
      <c r="E57" s="261">
        <v>3</v>
      </c>
      <c r="F57" s="94"/>
    </row>
    <row r="58" spans="1:6" ht="12.75">
      <c r="A58" s="173"/>
      <c r="B58" s="173"/>
      <c r="C58" s="174"/>
      <c r="D58" s="175"/>
      <c r="E58" s="268"/>
      <c r="F58" s="94"/>
    </row>
    <row r="59" spans="1:6" ht="12.75">
      <c r="A59" s="24"/>
      <c r="B59" s="59"/>
      <c r="C59" s="176" t="s">
        <v>120</v>
      </c>
      <c r="D59" s="76"/>
      <c r="E59" s="261"/>
      <c r="F59" s="94"/>
    </row>
    <row r="60" spans="1:6" ht="12.75">
      <c r="A60" s="60"/>
      <c r="B60" s="59"/>
      <c r="C60" s="178" t="s">
        <v>225</v>
      </c>
      <c r="D60" s="76"/>
      <c r="E60" s="261"/>
      <c r="F60" s="94"/>
    </row>
    <row r="61" spans="1:6" ht="12.75">
      <c r="A61" s="60">
        <v>22</v>
      </c>
      <c r="B61" s="37"/>
      <c r="C61" s="177" t="s">
        <v>81</v>
      </c>
      <c r="D61" s="55" t="s">
        <v>84</v>
      </c>
      <c r="E61" s="269">
        <v>5</v>
      </c>
      <c r="F61" s="94"/>
    </row>
    <row r="62" spans="1:6" ht="12.75">
      <c r="A62" s="395"/>
      <c r="B62" s="395"/>
      <c r="C62" s="395"/>
      <c r="D62" s="179"/>
      <c r="E62" s="270"/>
      <c r="F62" s="97"/>
    </row>
    <row r="63" spans="1:6" s="181" customFormat="1" ht="12.75">
      <c r="A63" s="48"/>
      <c r="B63" s="180"/>
      <c r="C63" s="54"/>
      <c r="D63" s="48"/>
      <c r="E63" s="48"/>
      <c r="F63" s="94"/>
    </row>
    <row r="64" spans="1:6" s="134" customFormat="1" ht="15">
      <c r="A64" s="129"/>
      <c r="B64" s="130"/>
      <c r="C64" s="131" t="s">
        <v>169</v>
      </c>
      <c r="D64" s="132"/>
      <c r="E64" s="129"/>
      <c r="F64" s="133"/>
    </row>
    <row r="65" spans="1:6" s="134" customFormat="1" ht="14.25">
      <c r="A65" s="129"/>
      <c r="B65" s="130"/>
      <c r="C65" s="396" t="s">
        <v>54</v>
      </c>
      <c r="D65" s="396"/>
      <c r="E65" s="396"/>
      <c r="F65" s="135"/>
    </row>
    <row r="66" spans="1:230" s="138" customFormat="1" ht="15">
      <c r="A66" s="136"/>
      <c r="B66" s="137"/>
      <c r="C66" s="397" t="s">
        <v>48</v>
      </c>
      <c r="D66" s="397"/>
      <c r="E66" s="397"/>
      <c r="F66" s="133"/>
      <c r="HV66" s="139"/>
    </row>
    <row r="67" spans="1:230" s="138" customFormat="1" ht="15">
      <c r="A67" s="197"/>
      <c r="B67" s="198"/>
      <c r="C67" s="199"/>
      <c r="D67" s="199"/>
      <c r="E67" s="199"/>
      <c r="F67" s="200"/>
      <c r="HV67" s="139"/>
    </row>
    <row r="68" spans="1:6" s="103" customFormat="1" ht="15">
      <c r="A68" s="143"/>
      <c r="B68" s="143"/>
      <c r="C68" s="143"/>
      <c r="D68" s="143"/>
      <c r="E68" s="143"/>
      <c r="F68" s="194"/>
    </row>
    <row r="69" spans="1:230" s="138" customFormat="1" ht="15">
      <c r="A69" s="197"/>
      <c r="B69" s="198"/>
      <c r="C69" s="199"/>
      <c r="D69" s="199"/>
      <c r="E69" s="199"/>
      <c r="F69" s="199"/>
      <c r="HV69" s="139"/>
    </row>
    <row r="70" spans="1:6" s="103" customFormat="1" ht="18" customHeight="1" hidden="1">
      <c r="A70" s="371" t="s">
        <v>57</v>
      </c>
      <c r="B70" s="371"/>
      <c r="C70" s="371"/>
      <c r="D70" s="371"/>
      <c r="E70" s="371"/>
      <c r="F70" s="94" t="e">
        <f>ROUND(F66*#REF!,2)</f>
        <v>#REF!</v>
      </c>
    </row>
    <row r="71" spans="1:6" s="146" customFormat="1" ht="18" customHeight="1" hidden="1">
      <c r="A71" s="372" t="s">
        <v>49</v>
      </c>
      <c r="B71" s="372"/>
      <c r="C71" s="372"/>
      <c r="D71" s="372"/>
      <c r="E71" s="372"/>
      <c r="F71" s="145"/>
    </row>
    <row r="72" spans="1:6" s="103" customFormat="1" ht="17.25" customHeight="1" hidden="1">
      <c r="A72" s="371" t="s">
        <v>58</v>
      </c>
      <c r="B72" s="371"/>
      <c r="C72" s="371"/>
      <c r="D72" s="371"/>
      <c r="E72" s="371"/>
      <c r="F72" s="94" t="e">
        <f>ROUND(F66*#REF!,2)</f>
        <v>#REF!</v>
      </c>
    </row>
    <row r="73" spans="1:6" s="103" customFormat="1" ht="17.25" customHeight="1" hidden="1" thickBot="1">
      <c r="A73" s="371" t="s">
        <v>50</v>
      </c>
      <c r="B73" s="371"/>
      <c r="C73" s="371"/>
      <c r="D73" s="371"/>
      <c r="E73" s="371"/>
      <c r="F73" s="147" t="e">
        <f>ROUND(#REF!*#REF!,2)</f>
        <v>#REF!</v>
      </c>
    </row>
    <row r="74" spans="1:6" s="103" customFormat="1" ht="21" customHeight="1" hidden="1" thickBot="1">
      <c r="A74" s="370" t="s">
        <v>51</v>
      </c>
      <c r="B74" s="370"/>
      <c r="C74" s="370"/>
      <c r="D74" s="370"/>
      <c r="E74" s="370"/>
      <c r="F74" s="148" t="e">
        <f>F66+F70+F72+F73</f>
        <v>#REF!</v>
      </c>
    </row>
    <row r="75" spans="1:6" s="121" customFormat="1" ht="12.75">
      <c r="A75" s="149"/>
      <c r="B75" s="149"/>
      <c r="C75" s="150"/>
      <c r="D75" s="124"/>
      <c r="E75" s="124"/>
      <c r="F75" s="152"/>
    </row>
    <row r="76" spans="1:6" ht="14.25" customHeight="1">
      <c r="A76" s="103"/>
      <c r="B76" s="103"/>
      <c r="C76" s="153"/>
      <c r="D76" s="154"/>
      <c r="E76" s="102"/>
      <c r="F76" s="152"/>
    </row>
    <row r="77" spans="1:6" ht="14.25" customHeight="1">
      <c r="A77" s="92"/>
      <c r="B77" s="92"/>
      <c r="C77" s="155" t="s">
        <v>52</v>
      </c>
      <c r="D77" s="394"/>
      <c r="E77" s="394"/>
      <c r="F77" s="235"/>
    </row>
    <row r="78" spans="1:6" ht="14.25" customHeight="1">
      <c r="A78" s="92"/>
      <c r="B78" s="92"/>
      <c r="C78" s="156"/>
      <c r="D78" s="393" t="s">
        <v>207</v>
      </c>
      <c r="E78" s="393"/>
      <c r="F78" s="156"/>
    </row>
    <row r="79" spans="1:6" ht="14.25" customHeight="1">
      <c r="A79" s="92"/>
      <c r="B79" s="92"/>
      <c r="C79" s="158" t="s">
        <v>53</v>
      </c>
      <c r="D79" s="392"/>
      <c r="E79" s="392"/>
      <c r="F79" s="237"/>
    </row>
    <row r="80" spans="1:5" ht="14.25" customHeight="1">
      <c r="A80" s="157"/>
      <c r="B80" s="159"/>
      <c r="C80" s="92"/>
      <c r="D80" s="160"/>
      <c r="E80" s="161"/>
    </row>
    <row r="81" spans="1:5" ht="14.25" customHeight="1">
      <c r="A81" s="92"/>
      <c r="B81" s="92"/>
      <c r="C81" s="92"/>
      <c r="D81" s="162"/>
      <c r="E81" s="162"/>
    </row>
    <row r="82" spans="4:5" s="121" customFormat="1" ht="12.75">
      <c r="D82" s="156"/>
      <c r="E82" s="156"/>
    </row>
    <row r="83" spans="1:5" ht="14.25" customHeight="1">
      <c r="A83" s="92"/>
      <c r="B83" s="92"/>
      <c r="C83" s="92"/>
      <c r="D83" s="158"/>
      <c r="E83" s="158"/>
    </row>
    <row r="84" spans="1:7" ht="14.25" customHeight="1">
      <c r="A84" s="92"/>
      <c r="B84" s="92"/>
      <c r="C84" s="92"/>
      <c r="D84" s="163"/>
      <c r="E84" s="154"/>
      <c r="F84" s="159"/>
      <c r="G84" s="159"/>
    </row>
  </sheetData>
  <sheetProtection/>
  <mergeCells count="24">
    <mergeCell ref="A6:F6"/>
    <mergeCell ref="A1:H1"/>
    <mergeCell ref="A2:H2"/>
    <mergeCell ref="A3:H3"/>
    <mergeCell ref="A5:F5"/>
    <mergeCell ref="A7:F7"/>
    <mergeCell ref="A8:F8"/>
    <mergeCell ref="A13:F13"/>
    <mergeCell ref="A16:A17"/>
    <mergeCell ref="B16:B17"/>
    <mergeCell ref="C16:C17"/>
    <mergeCell ref="D16:D17"/>
    <mergeCell ref="E16:E17"/>
    <mergeCell ref="A62:C62"/>
    <mergeCell ref="A70:E70"/>
    <mergeCell ref="A71:E71"/>
    <mergeCell ref="A72:E72"/>
    <mergeCell ref="C65:E65"/>
    <mergeCell ref="C66:E66"/>
    <mergeCell ref="D79:E79"/>
    <mergeCell ref="A73:E73"/>
    <mergeCell ref="A74:E74"/>
    <mergeCell ref="D77:E77"/>
    <mergeCell ref="D78:E78"/>
  </mergeCells>
  <conditionalFormatting sqref="D43 D38 D34 D30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/>
  <pageMargins left="0.28" right="0.25" top="0.56" bottom="0.58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5. elements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Raimonds Melniks</dc:creator>
  <cp:keywords/>
  <dc:description/>
  <cp:lastModifiedBy>Anatolij Krivinsh</cp:lastModifiedBy>
  <cp:lastPrinted>2010-06-04T12:39:30Z</cp:lastPrinted>
  <dcterms:created xsi:type="dcterms:W3CDTF">2008-05-22T08:03:37Z</dcterms:created>
  <dcterms:modified xsi:type="dcterms:W3CDTF">2013-03-07T12:51:29Z</dcterms:modified>
  <cp:category/>
  <cp:version/>
  <cp:contentType/>
  <cp:contentStatus/>
</cp:coreProperties>
</file>