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1" activeTab="9"/>
  </bookViews>
  <sheets>
    <sheet name="1.1 demontāža" sheetId="1" r:id="rId1"/>
    <sheet name="1.2 skatuve" sheetId="2" r:id="rId2"/>
    <sheet name="1.3 grīdas" sheetId="3" r:id="rId3"/>
    <sheet name="1.4 logi, durvis" sheetId="4" r:id="rId4"/>
    <sheet name="1.5 griesti, sienas" sheetId="5" r:id="rId5"/>
    <sheet name="1.6 margas" sheetId="6" r:id="rId6"/>
    <sheet name="2.1 Ū1; T3" sheetId="7" r:id="rId7"/>
    <sheet name="2.2 K1" sheetId="8" r:id="rId8"/>
    <sheet name="2.3 apkure" sheetId="9" r:id="rId9"/>
    <sheet name="2.4 vent." sheetId="10" r:id="rId10"/>
    <sheet name="2.5 SM" sheetId="11" r:id="rId11"/>
    <sheet name="2.6 EL" sheetId="12" r:id="rId12"/>
    <sheet name="2.7 UAS" sheetId="13" r:id="rId13"/>
  </sheets>
  <externalReferences>
    <externalReference r:id="rId16"/>
  </externalReferences>
  <definedNames>
    <definedName name="A">'[1]2'!$A$1</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0">'1.1 demontāža'!$A$1:$G$192</definedName>
    <definedName name="_xlnm.Print_Area" localSheetId="9">'2.4 vent.'!$A$1:$G$79</definedName>
    <definedName name="_xlnm.Print_Titles" localSheetId="0">'1.1 demontāža'!$11:$12</definedName>
    <definedName name="_xlnm.Print_Titles" localSheetId="1">'1.2 skatuve'!$11:$12</definedName>
    <definedName name="_xlnm.Print_Titles" localSheetId="2">'1.3 grīdas'!$11:$12</definedName>
    <definedName name="_xlnm.Print_Titles" localSheetId="3">'1.4 logi, durvis'!$11:$12</definedName>
    <definedName name="_xlnm.Print_Titles" localSheetId="4">'1.5 griesti, sienas'!$11:$12</definedName>
    <definedName name="_xlnm.Print_Titles" localSheetId="5">'1.6 margas'!$11:$12</definedName>
    <definedName name="_xlnm.Print_Titles" localSheetId="6">'2.1 Ū1; T3'!$11:$12</definedName>
    <definedName name="_xlnm.Print_Titles" localSheetId="7">'2.2 K1'!$11:$12</definedName>
    <definedName name="_xlnm.Print_Titles" localSheetId="8">'2.3 apkure'!$11:$12</definedName>
    <definedName name="_xlnm.Print_Titles" localSheetId="9">'2.4 vent.'!$11:$12</definedName>
    <definedName name="_xlnm.Print_Titles" localSheetId="10">'2.5 SM'!$11:$12</definedName>
    <definedName name="_xlnm.Print_Titles" localSheetId="11">'2.6 EL'!$11:$12</definedName>
    <definedName name="_xlnm.Print_Titles" localSheetId="12">'2.7 UAS'!$11:$12</definedName>
  </definedNames>
  <calcPr fullCalcOnLoad="1"/>
</workbook>
</file>

<file path=xl/sharedStrings.xml><?xml version="1.0" encoding="utf-8"?>
<sst xmlns="http://schemas.openxmlformats.org/spreadsheetml/2006/main" count="1416" uniqueCount="578">
  <si>
    <t>Sastādīja:</t>
  </si>
  <si>
    <t>Arnis Gailītis</t>
  </si>
  <si>
    <t>Būves nosaukums:</t>
  </si>
  <si>
    <t>Objekta nosaukums:</t>
  </si>
  <si>
    <t>Objekta adrese:</t>
  </si>
  <si>
    <t>Nr.p.k.</t>
  </si>
  <si>
    <t>Kopā</t>
  </si>
  <si>
    <t>Kods</t>
  </si>
  <si>
    <t>Darba nosaukums</t>
  </si>
  <si>
    <t>Mērvienība</t>
  </si>
  <si>
    <t>Daudzums</t>
  </si>
  <si>
    <t>Sertifikāta Nr.20-5643</t>
  </si>
  <si>
    <t>Pārbaudīja:</t>
  </si>
  <si>
    <t>Piezīmes:</t>
  </si>
  <si>
    <t xml:space="preserve"> Būvuzņēmējam jādod pilna apjoma tendera cenu piedāvājums, ieskaitot palīgdarbus  un materiālus, kas nav uzrādīti apjomu sarakstā un projektā, bet ir nepieciešami projektētās ēkas būvniecībai un nodošanai ekspluatācijā.</t>
  </si>
  <si>
    <t>Darba apjomu saraksts Nr.</t>
  </si>
  <si>
    <t>Pasūtījuma Nr.</t>
  </si>
  <si>
    <t>gb.</t>
  </si>
  <si>
    <t>Vienības izmaksas (euro)</t>
  </si>
  <si>
    <t>Summa (euro)</t>
  </si>
  <si>
    <t>Indulis Vīdušs</t>
  </si>
  <si>
    <t>Sertifikāta Nr.10-1239</t>
  </si>
  <si>
    <t>Daugavpils pilsētas krievu vidusskola-licejs</t>
  </si>
  <si>
    <t>Daugavpils pilsētas krievu vidusskolas-liceja ēkas telpu vienkāršotas atjaunošanas projekts</t>
  </si>
  <si>
    <t>Tautas iela 59, Daugavpils</t>
  </si>
  <si>
    <t>D-2016/567</t>
  </si>
  <si>
    <t>Starpsienu nojaukšana</t>
  </si>
  <si>
    <t>m3</t>
  </si>
  <si>
    <t>Grīdas seguma materiālu un pamatojuma kārtu noņemšana</t>
  </si>
  <si>
    <t>m2</t>
  </si>
  <si>
    <t>Sienu apdares materiālu un krāsas noņemšana</t>
  </si>
  <si>
    <t>Griestu apdares materiālu un bojāta apmetuma noņemšana</t>
  </si>
  <si>
    <t>Skatuves nojaukšana</t>
  </si>
  <si>
    <t>Apdares materiālu noņemšana no kāpņu margu metāla elementiem</t>
  </si>
  <si>
    <t>Dažādi demontāžas darbi,ieskaitot atveru izveidošana inženierkomunikāciju izbūvei</t>
  </si>
  <si>
    <t>c/h</t>
  </si>
  <si>
    <t>Būvgružu savākšana ,aizvešana uz izgāztuvi ar k=1,6</t>
  </si>
  <si>
    <t>Konteineru noma</t>
  </si>
  <si>
    <t>gb</t>
  </si>
  <si>
    <t>Būvgružu pieņemšana izgāztuvē</t>
  </si>
  <si>
    <t>Antiseptētas brusas</t>
  </si>
  <si>
    <t>Palīgmateriāli-metāla kalumi,skrūves,ruberoids u.c.</t>
  </si>
  <si>
    <t>kpl</t>
  </si>
  <si>
    <t>Metāla konstrukciju montāža , stiprinot ar bultskrūvēm</t>
  </si>
  <si>
    <t>kg</t>
  </si>
  <si>
    <t>Metāla konstrukcijas</t>
  </si>
  <si>
    <t>Palīgmateriāli -(metāla ķīļi,elektrodi,bultskrūves u.c.).</t>
  </si>
  <si>
    <t>Tērauda konstrukciju krāsošana ar ugunsdrošo krāsojumu</t>
  </si>
  <si>
    <t>m²</t>
  </si>
  <si>
    <t>Tērauda konstrukciju krāsošana,gruntēšana</t>
  </si>
  <si>
    <t>Metāla krāsa</t>
  </si>
  <si>
    <t>l</t>
  </si>
  <si>
    <t>Grunts krāsa metālam</t>
  </si>
  <si>
    <t>Grīdu iesegšana ar mitrumizturīgu OSB 20 mm</t>
  </si>
  <si>
    <t>OSB.  b=20 mm</t>
  </si>
  <si>
    <t xml:space="preserve">Skrūves </t>
  </si>
  <si>
    <t>100gb</t>
  </si>
  <si>
    <t>Armatūras uzstādīšana</t>
  </si>
  <si>
    <t xml:space="preserve">Stiegrojuma siets </t>
  </si>
  <si>
    <t>distanceri, ieliekamās detaļas uc paligmateriāli</t>
  </si>
  <si>
    <t>kpl.</t>
  </si>
  <si>
    <t>Betona  slānis 80 mm</t>
  </si>
  <si>
    <t>Betons C16/20</t>
  </si>
  <si>
    <t>Sūknis</t>
  </si>
  <si>
    <t>Vairogparketa iesegšana</t>
  </si>
  <si>
    <t>Izolācija zem parketa</t>
  </si>
  <si>
    <t xml:space="preserve">Trīsslāņu parkets </t>
  </si>
  <si>
    <t>Skatuves  koka margu "'3" montāža no antiseptētām brusām,stiprinot ar metāla kalumiem, skrūvēm</t>
  </si>
  <si>
    <t>Tērauda konstrukcijas margas"1";"2" montāža logiem (kv.caurule30x30-14m;kv.caur.10x10-24m)</t>
  </si>
  <si>
    <t>Nerūsējošā tērauda caurules d=5 montāža margām 1 un 2</t>
  </si>
  <si>
    <t>m</t>
  </si>
  <si>
    <t>Tips 1( G1-1;G2-1;G3-1;G4-1;G0-1</t>
  </si>
  <si>
    <t>Tips 2 (G1-2;G2-2;G3-2;G4-2;G0-2)</t>
  </si>
  <si>
    <t>Politetilēna plēves ieklāšana</t>
  </si>
  <si>
    <t>"Estrich" javas klona grīdu ierīkošana (50 mm), slīpēšana</t>
  </si>
  <si>
    <t>Cements, smilts, polipropilēna šķiedras</t>
  </si>
  <si>
    <t>Hidroizolācija no uzziežamas membrānas</t>
  </si>
  <si>
    <t>Knauf Flaechendicht  Hidroizolācija  vai ekvivalents</t>
  </si>
  <si>
    <t>Flīžu seguma ierīkošana</t>
  </si>
  <si>
    <t>Flīžu līme Atlas vai ekvivalents</t>
  </si>
  <si>
    <t>Šuvju mastika Mapei Ultracolor vai ekvivalents</t>
  </si>
  <si>
    <t>"Estrich" javas klona grīdu ierīkošana (30 mm), slīpēšana</t>
  </si>
  <si>
    <t xml:space="preserve">Vairogparkets </t>
  </si>
  <si>
    <t>Koka grīdlīstes uzstādīšana</t>
  </si>
  <si>
    <t xml:space="preserve">Grīdas špaktelēšana ar Vetonit 3000  </t>
  </si>
  <si>
    <t>Vetonit 3000 Nobeiguma līdzinātājs vai ekvivalents</t>
  </si>
  <si>
    <t xml:space="preserve">Linoleja grīdu iesegšana </t>
  </si>
  <si>
    <t>Linoleja līme</t>
  </si>
  <si>
    <t>Metināšana diegs</t>
  </si>
  <si>
    <t>t.m.</t>
  </si>
  <si>
    <t>Logu bloku uzstādīšana saskaņā ar AR-8</t>
  </si>
  <si>
    <t>Logu bloks PVC  L1-01 0,9x0,45 m</t>
  </si>
  <si>
    <t>Skavas,putas,silikons u.c.</t>
  </si>
  <si>
    <t>Durvju bloku uzstādīšana saskaņā ar AR-8</t>
  </si>
  <si>
    <t xml:space="preserve">D1-01 (2x2,4m) </t>
  </si>
  <si>
    <t xml:space="preserve">D1-02 durvis (0,9x2,1m) </t>
  </si>
  <si>
    <t xml:space="preserve">D1-03 durvis (0,8x2,0m) </t>
  </si>
  <si>
    <t xml:space="preserve">Griesti </t>
  </si>
  <si>
    <t xml:space="preserve">Griestu špaktelēšana, slīpēšana   </t>
  </si>
  <si>
    <t>Tiefgrund LF  Dziļumgrunts vai ekvivalents</t>
  </si>
  <si>
    <t>VETONIT LR  špaktele vai ekvivalents</t>
  </si>
  <si>
    <t>Smilšpapīrs</t>
  </si>
  <si>
    <t xml:space="preserve">Sagatavotu griestu gruntēšana   </t>
  </si>
  <si>
    <t>Akrila grunts vai ekvivalents</t>
  </si>
  <si>
    <t xml:space="preserve">Sagatavotu griestu krāsošana  2k.   </t>
  </si>
  <si>
    <t>Akrila krāsa 7T vai ekvivalents</t>
  </si>
  <si>
    <t xml:space="preserve">Sagatavotu griestu krāsošana  2k.  </t>
  </si>
  <si>
    <t>Akrila krāsa 20T vai ekvivalents</t>
  </si>
  <si>
    <t>Sienas</t>
  </si>
  <si>
    <t xml:space="preserve">Sienu apmetuma izveidošana 15 mm </t>
  </si>
  <si>
    <t>CLP - Apmetuma java mitrumizturīgs vai ekvivalents</t>
  </si>
  <si>
    <t xml:space="preserve">Sienu špaktelēšana, slīpēšana  </t>
  </si>
  <si>
    <t>Vetonit špaktele vai ekvivalents</t>
  </si>
  <si>
    <t xml:space="preserve">Sagatavotu sienu gruntēšana  </t>
  </si>
  <si>
    <t>Akrila grunts</t>
  </si>
  <si>
    <t xml:space="preserve">Sagatavotu sienu krāsošana  2kārtās  </t>
  </si>
  <si>
    <t>Hidroizolācija no uzziežamas membrānas Knauf Flaechendicht vai analogs</t>
  </si>
  <si>
    <t>Šuvju mastika Mapei Ultracolor vai akvivalents</t>
  </si>
  <si>
    <t>Laminēta saplākšņa ieklāšana telpai Nr. 304</t>
  </si>
  <si>
    <t>Kāpņu telpu metāla margu remonts un  krāsošana</t>
  </si>
  <si>
    <t>Ū1 unT3 ūdensapgāde-montāžas,palaišanas,pārbaudes darbi</t>
  </si>
  <si>
    <t>Uponor daudzslāņu aukstā ūdensvada caurule DN40 vai ekvivalents ar veidgabaliem</t>
  </si>
  <si>
    <t>Uponor daudzslāņu aukstā ūdensvada caurule DN32 vai ekvivalents ar veidgabaliem</t>
  </si>
  <si>
    <t>Uponor daudzslāņu aukstā ūdensvada caurule DN20 vai ekvivalents ar veidgabaliem</t>
  </si>
  <si>
    <t>Uponor daudzslāņu karstā ūdensvada caurule DN40 vai ekvivalents ar veidgabaliem</t>
  </si>
  <si>
    <t>Uponor daudzslāņu cirkulācijas ūdensvada caurule DN25 vai ekvivalents ar veidgabaliem</t>
  </si>
  <si>
    <t>Uponor daudzslāņu karstā ūdensvada caurule DN32 vai ekvivalents ar veidgabaliem</t>
  </si>
  <si>
    <t>Uponor daudzslāņu karstā ūdensvada caurule DN25 vai ekvivalents ar veidgabaliem</t>
  </si>
  <si>
    <t>Uponor daudzslāņu karstā ūdensvada caurule DN20 stāvvadiem vai ekvivalents ar veidgabaliem</t>
  </si>
  <si>
    <t>Uponor daudzslāņu cirkulācijas ūdensvada caurule DN20 stāvvadiem vai ekvivalents ar veidgabaliem</t>
  </si>
  <si>
    <t>Pāreja DN32x25</t>
  </si>
  <si>
    <t>Pāreja DN40x32</t>
  </si>
  <si>
    <t>Stūra ventilis sanitārtehnisko iekārtu pieslēgšanai “Schell” Comfort  vai ekvivalents</t>
  </si>
  <si>
    <t>Lodveida ventilis DN20</t>
  </si>
  <si>
    <t>Lodveida ventilis DN25</t>
  </si>
  <si>
    <t>Lodveida ventilis DN32</t>
  </si>
  <si>
    <t>Lodveida ventilis DN40</t>
  </si>
  <si>
    <t>Cauruļvadu Uponor apskavu savienojumi vai ekvivalents</t>
  </si>
  <si>
    <t>Tērauda aizsargcaurules sienu un pārsegumu šķērsošanai</t>
  </si>
  <si>
    <t>Balansējošais ventilis DN20</t>
  </si>
  <si>
    <t>Pievienošanās pie aukstā ūdens maģistrālajiem tīkliem</t>
  </si>
  <si>
    <t>Sistēmas pārbaude</t>
  </si>
  <si>
    <t xml:space="preserve"> montāža,palaišana,pārbaude</t>
  </si>
  <si>
    <t>K1 Sadzīves kanalizācija-montāžas,palaišanas,pārbaudes darbi</t>
  </si>
  <si>
    <t>Uponor PVC Caurule (T8) ø50 vai ekvivalents ar veidgabaliem</t>
  </si>
  <si>
    <t>Uponor PVC Caurule (T8) ø110 stāvvadiem vai ekvivalents ar veidgabaliem</t>
  </si>
  <si>
    <t>Uponor PVC Caurule (T8) ø150 vai ekvivalents ar veidgabaliem</t>
  </si>
  <si>
    <t>Siltināts kanalizācijas stāvvada ventilācijas izvads uz jumtu “Vilpe” vai ekvivalents</t>
  </si>
  <si>
    <t>Revīzijas stāvvadiem ø110</t>
  </si>
  <si>
    <t>Revīzijas stāvvadiem ø50</t>
  </si>
  <si>
    <t>Revīzijas stāvvadiem ø150</t>
  </si>
  <si>
    <t>Pievienošanās pie sadzīves kanalizācijas maģistrālajiem tīkliem</t>
  </si>
  <si>
    <t>Tīrīšanas revīzija DN110 maģistrālēm</t>
  </si>
  <si>
    <t xml:space="preserve">Apkalpošanas lūkas </t>
  </si>
  <si>
    <t>Tērauda aizsargcaurules sienu  šķērsošanai</t>
  </si>
  <si>
    <t>Ugunsdrošības manžete ø110</t>
  </si>
  <si>
    <t>Ugunsdrošības manžete ø50</t>
  </si>
  <si>
    <t>Ugunsdrošības manžete ø150</t>
  </si>
  <si>
    <t>Sanitārtehniskās iekārtas-montāžas,palaišanas,pārbaudes darbi</t>
  </si>
  <si>
    <t>Dušas sistēma  - zemapmetuma dušas dozators – 1/2'' ekvivalents “Grohe” Euroeko Kosmo;- dušas galvas turētājs – 1/2'' ekvivalents “Grohe” Relexa;- stāvdušas galvas ekvivalents “Grohe” Relexa stāvdušas galva;- termostatiskais jaucējvārsts – ekvivalents “Danfoss” TVM-H 1</t>
  </si>
  <si>
    <t>Ēkas radiatoru apkures sistēma. S-1 - S-4.</t>
  </si>
  <si>
    <t>Tēr. rad. - ar sānu pieslēgumu; komplektā - korķis; atgais. ventilis; stiprinājumi; iebūvēts termostata ieliktnis ar iepriekš. regulēšanas meh..</t>
  </si>
  <si>
    <t>Noslēgventilis (tauriņveida)</t>
  </si>
  <si>
    <t>DN15 (Ø1/2'')</t>
  </si>
  <si>
    <t>Termostatventilis divcauruļu sistēmām</t>
  </si>
  <si>
    <t>Termostata galva (vandālisma droša, iestatāma ar instrumentu, noregulētais regulējums bloķēts)</t>
  </si>
  <si>
    <t>Automātiskais balansēšanas vārsts ar izlaides iespēju un impulsa cauruli; Dp=5-25 kPa</t>
  </si>
  <si>
    <t>Noslēgventilis</t>
  </si>
  <si>
    <t>DN20</t>
  </si>
  <si>
    <t>DN25</t>
  </si>
  <si>
    <t>Tērauda caurule</t>
  </si>
  <si>
    <t>DN 15 - ∅ 21.3x2.8</t>
  </si>
  <si>
    <t>DN 20 - ∅ 26.9x2.8</t>
  </si>
  <si>
    <t>DN 25 - ∅ 33.7x3.2</t>
  </si>
  <si>
    <t>DN 32- ∅ 42.3x3.2</t>
  </si>
  <si>
    <t>DN 40- ∅ 48.3x3.5</t>
  </si>
  <si>
    <t>Minerālvates izolācijas čaula, ar alum. atstarojošo slāni; s=30mm</t>
  </si>
  <si>
    <t>Ø27</t>
  </si>
  <si>
    <t>Izolācijas čaulas (pārsegumu šķērsošanas vietās)</t>
  </si>
  <si>
    <t>garums - 1m</t>
  </si>
  <si>
    <t>Ailu ugunsdrošas aizdares materiāli</t>
  </si>
  <si>
    <t>Cauruļu veidgabali, stiprinājumi, saskrūves u.c. palīgmateriāli</t>
  </si>
  <si>
    <t>Izolācijas montāžas palīgmateriāli</t>
  </si>
  <si>
    <t>Esošās apkures sistēmas demontāža</t>
  </si>
  <si>
    <t>Ēkas apkures maģistrāles. S-1 - S-4.</t>
  </si>
  <si>
    <t>DN 50- ∅ 60.3x3.5</t>
  </si>
  <si>
    <t>DN 65- ∅ 76.1x3</t>
  </si>
  <si>
    <t>DN32</t>
  </si>
  <si>
    <t>Noslēgventilis izlaidei un atgaisošanai</t>
  </si>
  <si>
    <t>Ø34</t>
  </si>
  <si>
    <t>Minerālvates izolācijas čaula, ar alum. atstarojošo slāni; s=50mm</t>
  </si>
  <si>
    <t>Ø42</t>
  </si>
  <si>
    <t>Ø48</t>
  </si>
  <si>
    <t>Ø60</t>
  </si>
  <si>
    <t>Ø76</t>
  </si>
  <si>
    <t>S-5  (Ventilācijas iekārtu siltumapgāde)</t>
  </si>
  <si>
    <t>Samaisīšanās mezgls</t>
  </si>
  <si>
    <t>Noslēgventilis atgaisošanai/izlaidei</t>
  </si>
  <si>
    <t>Aizsargpārklājums cauruļvadiem ēkas ārpusē virs jumta</t>
  </si>
  <si>
    <t>Etilēnglikola 35% šķīdums</t>
  </si>
  <si>
    <t>Ventilācijas sistēma PN-1; PN-2</t>
  </si>
  <si>
    <t>Pieplūdes nosūces ventilācijas iekārta ar plākšņu siltummaini, filtriem, ūdens kaloriferu, vadības bloku, frekvenču pārveidotājiem.</t>
  </si>
  <si>
    <t>Vadības automātika</t>
  </si>
  <si>
    <t>Agregāta rāmis ar vibroizolatoriem</t>
  </si>
  <si>
    <t>Trokšņa slāpētājs</t>
  </si>
  <si>
    <t>500-1000 - 950</t>
  </si>
  <si>
    <t>400-800 - 950</t>
  </si>
  <si>
    <t>Āra reste</t>
  </si>
  <si>
    <t>400x1000</t>
  </si>
  <si>
    <t>400x600</t>
  </si>
  <si>
    <t>Jumtiņš</t>
  </si>
  <si>
    <t>Ø500</t>
  </si>
  <si>
    <t>Ø630</t>
  </si>
  <si>
    <t>Regulēšanas vārsts</t>
  </si>
  <si>
    <t>Ø250</t>
  </si>
  <si>
    <t>Restīte ar gaisa plūsmas daudzuma regulēšanas iespēju</t>
  </si>
  <si>
    <t>250x500</t>
  </si>
  <si>
    <t>Cinkotā tērauda gaisa vads (ar gumijas starplikām)</t>
  </si>
  <si>
    <t>250x400</t>
  </si>
  <si>
    <t>250x600</t>
  </si>
  <si>
    <t>400x800</t>
  </si>
  <si>
    <t>500x1000</t>
  </si>
  <si>
    <t>Izolācija gaisa vadiem, akmens vate, s=100 mm</t>
  </si>
  <si>
    <t>Aizsargpārklājums gaisa vadiem ēkas ārpusē virs jumta</t>
  </si>
  <si>
    <t>Tīrīšanas lūka</t>
  </si>
  <si>
    <t>Gaisa vadu blīvējumi</t>
  </si>
  <si>
    <t>Gaisa vadu stiprinājumi</t>
  </si>
  <si>
    <t>Gaisa vadu veidgabali</t>
  </si>
  <si>
    <t>Papildus materiāli izolācijas montāžai - armējošā līmlenta, noslēgi akmens vates izolācijai, attaukošanas šķidrums.</t>
  </si>
  <si>
    <t>Marķēšanas materiāli</t>
  </si>
  <si>
    <t>Elektrokomutācijas kabeļi</t>
  </si>
  <si>
    <t>Ventilācijas sistēma P-1; N-1 - N-4.</t>
  </si>
  <si>
    <t>200x100</t>
  </si>
  <si>
    <t>Ø125</t>
  </si>
  <si>
    <t>Ventilators</t>
  </si>
  <si>
    <t>Sildītājs</t>
  </si>
  <si>
    <t>Ø125 - 900</t>
  </si>
  <si>
    <t>Vienvirziena vārsts</t>
  </si>
  <si>
    <t>Ø100</t>
  </si>
  <si>
    <t>Ø200</t>
  </si>
  <si>
    <t>Filtrs</t>
  </si>
  <si>
    <t>Ugunsdrošs vārsts EI30</t>
  </si>
  <si>
    <t>Restīte</t>
  </si>
  <si>
    <t>100x400</t>
  </si>
  <si>
    <t>Izolācija gaisa vadiem, akmens vate, s=50 mm</t>
  </si>
  <si>
    <t>Papildus darbi</t>
  </si>
  <si>
    <t>Dabīgās ventilācijas sistēmas esošo šahtu tīrīšana visā ēkā</t>
  </si>
  <si>
    <t>Dabīgās ventilācijas sistēmas remonts</t>
  </si>
  <si>
    <t>Esošo dabīgās ventilācijas sistēmas nosūces betona izvadu demontāža visā ēkā</t>
  </si>
  <si>
    <t>Esošo dabīgās ventilācijas sistēmas nosūces betona izvadu nomaiņa ar cinkotā tērauda gaisa vadiem visā ēkā</t>
  </si>
  <si>
    <t>Cinkotā tērauda gaisa vadu izolēšana bēniņos visā ēkā</t>
  </si>
  <si>
    <t>Siltummainis (k.ūd.; divpakāpju)</t>
  </si>
  <si>
    <t>Siltummainis (apk.; vienpakāpju)</t>
  </si>
  <si>
    <t>Siltummainis (vent.; vienpakāpju)</t>
  </si>
  <si>
    <t>Cirkulācijas sūknis ar el. vadību.</t>
  </si>
  <si>
    <t>Cirkulācijas sūknis ar el. vadību. (karstajam ūdenim)</t>
  </si>
  <si>
    <t>Aukstā ūdens skaitītājs</t>
  </si>
  <si>
    <t>Qnom=2,5 m3/st.; DN20</t>
  </si>
  <si>
    <t>Qnom=6 m3/st.; DN32</t>
  </si>
  <si>
    <t>Vadības bloks ar programmas karti</t>
  </si>
  <si>
    <t>El. Sadales skapis</t>
  </si>
  <si>
    <t>Ārgaisa temperatūras sensors</t>
  </si>
  <si>
    <t>Ūdens temperatūras sensors</t>
  </si>
  <si>
    <t>Spiediena relejs</t>
  </si>
  <si>
    <t>Spiediena regulētājs</t>
  </si>
  <si>
    <t>Impulsa cauruļu komplekts</t>
  </si>
  <si>
    <t>Ø 6 mm</t>
  </si>
  <si>
    <t>Noslēgvārsts</t>
  </si>
  <si>
    <t>Vārsta izpildmehānisms</t>
  </si>
  <si>
    <t>Siltuma skaitītājs ar ultraskaņas plūsmas devēju</t>
  </si>
  <si>
    <t>DN50, G=15m3/st.</t>
  </si>
  <si>
    <t>Izplešanās tvertne</t>
  </si>
  <si>
    <t>V=250 l</t>
  </si>
  <si>
    <t>V=24 l</t>
  </si>
  <si>
    <t>Drošības vārsts</t>
  </si>
  <si>
    <t>DN20 4 bar</t>
  </si>
  <si>
    <t>DN20 10 bar</t>
  </si>
  <si>
    <t>DN 20</t>
  </si>
  <si>
    <t>DN 25</t>
  </si>
  <si>
    <t>DN 50</t>
  </si>
  <si>
    <t>DN 80</t>
  </si>
  <si>
    <t>Lodveida ventilis</t>
  </si>
  <si>
    <t>DN 40</t>
  </si>
  <si>
    <t>DN 65</t>
  </si>
  <si>
    <t>Lodveida ventilis ar metināmiem galiem</t>
  </si>
  <si>
    <t>DN 20; PN16</t>
  </si>
  <si>
    <t>DN 25; PN16</t>
  </si>
  <si>
    <t>DN 50; PN16</t>
  </si>
  <si>
    <t>DN 65; PN16</t>
  </si>
  <si>
    <t>DN 80; PN16</t>
  </si>
  <si>
    <t>Balansēšanas vārsts</t>
  </si>
  <si>
    <t>DN25 Kvs 10</t>
  </si>
  <si>
    <t>DN32 Kvs 16</t>
  </si>
  <si>
    <t>DN40 Kvs 25</t>
  </si>
  <si>
    <t>Manometrs</t>
  </si>
  <si>
    <t>0-16 bar</t>
  </si>
  <si>
    <t>Termometrs</t>
  </si>
  <si>
    <t>0-100 C</t>
  </si>
  <si>
    <t>0-120 C</t>
  </si>
  <si>
    <t>Tērauda caurule (melnā)</t>
  </si>
  <si>
    <t>DN 80- ∅ 88.9x3</t>
  </si>
  <si>
    <t>DN 100- ∅ 108x3</t>
  </si>
  <si>
    <t>∅ 27</t>
  </si>
  <si>
    <t>∅ 34</t>
  </si>
  <si>
    <t>∅ 60</t>
  </si>
  <si>
    <t>∅ 76</t>
  </si>
  <si>
    <t>∅ 89</t>
  </si>
  <si>
    <t>∅ 108</t>
  </si>
  <si>
    <t>Profils 50x50x3</t>
  </si>
  <si>
    <t>Kabelis 3 x 2,5 mm2</t>
  </si>
  <si>
    <t>Kabelis 2 x 1.0 mm2</t>
  </si>
  <si>
    <t>Siltummezgla tehniskās dokumentācijas izvietošana</t>
  </si>
  <si>
    <t>Cauruļvadu hidrauliskā pārbaude</t>
  </si>
  <si>
    <t>16 bar</t>
  </si>
  <si>
    <t>Sistēmas ieregulēšanas un balansēšanas darbi</t>
  </si>
  <si>
    <t>Elektromontāžas darbi siltummezgla iekārtu pieslēgšanai</t>
  </si>
  <si>
    <t>Esošā siltummezgla demontāžas darbi</t>
  </si>
  <si>
    <t>A</t>
  </si>
  <si>
    <t>Sadalnes(komplektā ar automātiku)</t>
  </si>
  <si>
    <t xml:space="preserve">Sadalne.v/a., IP32, rūpnieciski komplektējama 400A, IK08, izmērs 600x350x2000, , kabeļa ievads no apakšas, izvadi no augšas, ar caurspīdīgām durvīm. </t>
  </si>
  <si>
    <t>Sadalne individuāli komplektējama pēc doās shēmas Montāžas metode Zemapmetuma
Rindu skaits 3
Moduļu skaits 36
Caurspīdīgs pārklājs/durvis Nē
Korpusa materiāls Plastmasa
Augstums 581 mm
Platums 361 mm
Dziļums 99 mm
Iebūvēšanas dziļums 92 mm
DIN-sliede Jā
Krāsa Balts
RAL numurs 9010
Aizsardzības pakāpe (IP) IP40
﻿Plastmasas sadales skapis ar metāla durvīm.</t>
  </si>
  <si>
    <t>Pragma UP</t>
  </si>
  <si>
    <t>Sadalne individuāli komplektējama pēc doās shēmas Montāžas metode Zemapmetuma
Rindu skaits 4
Moduļu skaits 48
Caurspīdīgs pārklājs/durvis Nē
Korpusa materiāls Plastmasa
Augstums 706 mm
Platums 361 mm
Dziļums 99 mm
Iebūvēšanas dziļums 92 mm
DIN-sliede Jā
Krāsa Balts
RAL numurs 9010
Aizsardzības pakāpe (IP) IP40
﻿Plastmasas sadales skapis ar metāla durvīm.</t>
  </si>
  <si>
    <t>Sadalne individuāli komplektējama pēc doās shēmas Montāžas metode Zemapmetuma
Rindu skaits 2
Moduļu skaits 24
Caurspīdīgs pārklājs/durvis Nē
Korpusa materiāls Plastmasa
Augstums 436 mm
Platums 361 mm
Dziļums 99 mm
Iebūvēšanas dziļums 92 mm
DIN-sliede Jā
Krāsa Balts
RAL numurs 9010
Aizsardzības pakāpe (IP) IP40
﻿Plastmasas sadales skapis ar metāla durvīm.</t>
  </si>
  <si>
    <t>Sadalnes slēdzene</t>
  </si>
  <si>
    <t>B</t>
  </si>
  <si>
    <t>Gaismekļi</t>
  </si>
  <si>
    <t>Gaismeklis LED 37.16W, 595x595mm, 3624.7lm, 3000K, z/a, IP54,  kalpošanas laiks &gt;50 000H, garantija 5gadi, L80B10, efektivitāte &gt;90lm/W, CRI&gt;80</t>
  </si>
  <si>
    <t>Gaismeklis LED 39W,  1170X60mm, 3600lm, 3000K, tāfeles apgaismojums iekarams griestos, IP20,  kalpošanas laiks &gt;50 000H, garantija 5gadi, L80B10, efektivitāte &gt;90lm/W, CRI&gt;80</t>
  </si>
  <si>
    <t>Gaismeklis LED ar iebūvētu sensoru 41W, 1212x185mm 3734lm, 3000K, v/a, IP20, kalpošanas laiks &gt;50 000H, garantija 5gadi, L80B10, efektivitāte &gt;90lm/W, CRI&gt;80, dali, dimmējams</t>
  </si>
  <si>
    <t>Avārijas gaismeklis LED 6W, D=202mm 600lm, 3000K, v/a, IP44, kalpošanas laiks &gt;50 000H, garantija 5gadi, L80B10, efektivitāte &gt;90lm/W, CRI&gt;80, dali, dimmējams</t>
  </si>
  <si>
    <t>Gaismeklis LED 45.1W, 595x595mm 4203.8lm, 3000K, z/a, IP20, kalpošanas laiks &gt;50 000H, garantija 5gadi, L80B10, efektivitāte &gt;90lm/W, CRI&gt;80, dali, dimmējams</t>
  </si>
  <si>
    <t>Gaismeklis LED 78W, 1512x271mm 8626lm, 3000K, v/a IK08, IP65, kalpošanas laiks &gt;50 000H, garantija 5gadi, L80B10, efektivitāte &gt;90lm/W, CRI&gt;80, dali, dimmējams</t>
  </si>
  <si>
    <t>Gaismeklis LED 22W, 225x225mm 1806lm, 3000K, z/a, IP44, kalpošanas laiks &gt;50 000H, garantija 5gadi, L80B10, efektivitāte &gt;90lm/W, CRI&gt;80, dali, dimmējams</t>
  </si>
  <si>
    <t>Gaismeklis LED 78W, 1232x104mm 6345lm, 3000K, iekārts gaismeklis, IP20, kalpošanas laiks &gt;50 000H, garantija 5gadi, L80B10, efektivitāte &gt;90lm/W, CRI&gt;80, dali, dimmējams</t>
  </si>
  <si>
    <t>C</t>
  </si>
  <si>
    <t>Apgaismojuma komutācija</t>
  </si>
  <si>
    <t>Herm.slēdzis,10A, z.a., ar kārbu IP 44</t>
  </si>
  <si>
    <t>Slēdzis, 10A z.a., ar kārbu IP 20</t>
  </si>
  <si>
    <t>Gaismas regulators 10A, z.a. ar kārbu IP 20, dali touch dim</t>
  </si>
  <si>
    <t xml:space="preserve">Slēdzis divpolu 10A, z.a. ar kārbu IP 20, </t>
  </si>
  <si>
    <t>Pārslēdzis, 10A, z.a. ar kārbu IP 20</t>
  </si>
  <si>
    <t>Savienojumi</t>
  </si>
  <si>
    <t>Klātbūtnes sensors, IP44,  Steinel PC PRO HF 360, 120x120mm,  augstfrekvences, v/a</t>
  </si>
  <si>
    <t>Klātbūtnes sensors, IP44,  Steinel DUAL HF 360, 120x120mm,  augstfrekvences, v/a</t>
  </si>
  <si>
    <t>A1</t>
  </si>
  <si>
    <t>Demontējamie -atjaunojamie darbi</t>
  </si>
  <si>
    <t>Esošo slēdžu demontāža</t>
  </si>
  <si>
    <t xml:space="preserve">Esošo slēdžu demontāža- montāža </t>
  </si>
  <si>
    <t>Demontējamās kabeļlīnijas</t>
  </si>
  <si>
    <t>Esošo kontaktligzdu demontāža</t>
  </si>
  <si>
    <t xml:space="preserve">Esošo kontaktligzdu demontāža- montāža </t>
  </si>
  <si>
    <t>D</t>
  </si>
  <si>
    <t>Kabeļi/ kabeļu aizsardzība</t>
  </si>
  <si>
    <t>Kabelis NYY-J 5x6</t>
  </si>
  <si>
    <t>Kabelis NYY-J 5x4</t>
  </si>
  <si>
    <t>Kabelis NYY-J 5x2.5</t>
  </si>
  <si>
    <t>Kabelis XPJ-3x2.5</t>
  </si>
  <si>
    <t>Kabelis XPJ-5x1.5</t>
  </si>
  <si>
    <t>Kabelis XPJ-4x1.5</t>
  </si>
  <si>
    <t>Kabelis XPJ-3x1.5</t>
  </si>
  <si>
    <t>Kabelis NHXH-J-3x1.5</t>
  </si>
  <si>
    <t>Gofrēta Aizsargcaurule 50 mm</t>
  </si>
  <si>
    <t>Gofrēta Aizsargcaurule 20 mm</t>
  </si>
  <si>
    <t>Gofrēta Aizsargcaurule 16 mm</t>
  </si>
  <si>
    <t>PVC kabeļu kanāls 40x20</t>
  </si>
  <si>
    <t>PVC kabeļu kanāls 20x20</t>
  </si>
  <si>
    <t>Stiprinājumi/savilces/marķieri</t>
  </si>
  <si>
    <t>Ugunsdroša mastika EI30min</t>
  </si>
  <si>
    <t>E</t>
  </si>
  <si>
    <t>Elektroietaises/ kontaktligzdas</t>
  </si>
  <si>
    <t>Kontaktligzda ar zem.,16A,z.a, L+N+PE, ar kārbu IP20, ar bērnu aizsardzību.</t>
  </si>
  <si>
    <t>Kontaktligzda ar zem.,2-vietīga, 16A,z.a, L+N+PE, ar kārbu IP20, ar bērnu aizsardzību.</t>
  </si>
  <si>
    <t>Kontaktligzda ar zem.,3-vietīga, 16A,z.a, L+N+PE, ar kārbu IP20, ar bērnu aizsardzību.</t>
  </si>
  <si>
    <t>Kontaktligzda antivandāla ar zem.,2-vietīga, 16A,z/a, L+N+PE, ar kārbu IP20, ar bērnu aizsardzību.</t>
  </si>
  <si>
    <t>Herm.kārba IP 44, 3fāzu</t>
  </si>
  <si>
    <t>Herm.kārba IP 44, 1fāzu</t>
  </si>
  <si>
    <t>Ventilācijas slēdzis divtaustiņu z/a IP20</t>
  </si>
  <si>
    <t>Ventilācijas automātika, ar termoregulatoru</t>
  </si>
  <si>
    <t>Esošās elektroinstalācijas demontāža</t>
  </si>
  <si>
    <t xml:space="preserve">Kontroles panelis   </t>
  </si>
  <si>
    <t>Skapis papildus baterijām</t>
  </si>
  <si>
    <t>Cilpu modulis</t>
  </si>
  <si>
    <t xml:space="preserve">Akumulators </t>
  </si>
  <si>
    <t>12V/17 A/h</t>
  </si>
  <si>
    <t>Sistēmas devēji:</t>
  </si>
  <si>
    <t xml:space="preserve">Adrešu kombinēts dūmu un siltuma devējs </t>
  </si>
  <si>
    <t xml:space="preserve">Adrešu siltumu devējs </t>
  </si>
  <si>
    <t xml:space="preserve">Devēju bāze </t>
  </si>
  <si>
    <t xml:space="preserve">Devēju bāze ar izolatoru </t>
  </si>
  <si>
    <t>Rokas adreses trauksmes poga ar izolatoru</t>
  </si>
  <si>
    <t xml:space="preserve">Rokas adreses trauksmes pogas bāze </t>
  </si>
  <si>
    <t xml:space="preserve">Vadības modulis </t>
  </si>
  <si>
    <t xml:space="preserve">Adrešu sirēna </t>
  </si>
  <si>
    <t>Sirēna ar stroblampu IP44</t>
  </si>
  <si>
    <t xml:space="preserve">Konvencionālais staru detektors FLR100 </t>
  </si>
  <si>
    <t>Staru detektora atstarotājs RIFLE50</t>
  </si>
  <si>
    <t>Barošanas bloks 24VDC/3A ME.80-28/3ASW- PKD</t>
  </si>
  <si>
    <t>Instalācijas materiāli:</t>
  </si>
  <si>
    <t>Kabelis vent. Atslēgšana</t>
  </si>
  <si>
    <t>Kabelis</t>
  </si>
  <si>
    <t xml:space="preserve">Kabelis  </t>
  </si>
  <si>
    <t xml:space="preserve">Aizsargcaurule gofrētā </t>
  </si>
  <si>
    <t>∅25</t>
  </si>
  <si>
    <t>Plastmasas aizsargcaurule stāvvadam</t>
  </si>
  <si>
    <t>∅50</t>
  </si>
  <si>
    <t>Instalācijas materiāli</t>
  </si>
  <si>
    <t>Starpsienu urbšanas darbi</t>
  </si>
  <si>
    <t>Ugunsdrošais pildījums</t>
  </si>
  <si>
    <t>izziņošana</t>
  </si>
  <si>
    <t>Telekomunikāciju skapis ar metāla durvīm un slēdzi</t>
  </si>
  <si>
    <t>37U 800x1000mm</t>
  </si>
  <si>
    <t>Ventilatoru panelis ar termostatu</t>
  </si>
  <si>
    <t xml:space="preserve">19' plaukts </t>
  </si>
  <si>
    <t>9-vietīgā el. Rozete 19' montēt komutācijas skapī</t>
  </si>
  <si>
    <t>Audio izziņošanas sistēmas kontrolieris</t>
  </si>
  <si>
    <t>Audio izziņošanas sistēmas paplašīnātājs (ruteris)</t>
  </si>
  <si>
    <t xml:space="preserve">Mikrofona-izsaukuma pults (CALL STATION) </t>
  </si>
  <si>
    <t>Pastiprinātājs 240W</t>
  </si>
  <si>
    <t>Pastiprinātājs 480W</t>
  </si>
  <si>
    <t xml:space="preserve">Līnijas gala iekārtas </t>
  </si>
  <si>
    <t xml:space="preserve"> Akumulatoru ladēšanas iekārtas</t>
  </si>
  <si>
    <t xml:space="preserve"> Akumulatoru baterija 12V 75A/h </t>
  </si>
  <si>
    <t>Griestu skaļrunis (3/6Watt); virs apmetuma</t>
  </si>
  <si>
    <t>EVAC. Savienošais adapteris ar termodrošinātāju</t>
  </si>
  <si>
    <t>Ugunsizturīgs kabelis 3x1,5 (E30)</t>
  </si>
  <si>
    <t>3x1,5 (E30)</t>
  </si>
  <si>
    <t xml:space="preserve">m </t>
  </si>
  <si>
    <t xml:space="preserve">Barošanas kabelis </t>
  </si>
  <si>
    <t>3x2.5 FE180/E30</t>
  </si>
  <si>
    <t>Kabelis  (Mikrofonu stacijas pieslēgšanai)</t>
  </si>
  <si>
    <t>UTP Kat. 5 E30</t>
  </si>
  <si>
    <t>Aizsargcaurule gofrētā d25 mm</t>
  </si>
  <si>
    <t>Demontāžas darbi</t>
  </si>
  <si>
    <t>Grīdas</t>
  </si>
  <si>
    <t>Ailu aizpildījuma elementi</t>
  </si>
  <si>
    <t>Iekšējie apdares darbi</t>
  </si>
  <si>
    <t>Dažādi darbi</t>
  </si>
  <si>
    <t>Iekšējais ūdensvads</t>
  </si>
  <si>
    <t>Iekšējā kanalizācija</t>
  </si>
  <si>
    <t>Apkure</t>
  </si>
  <si>
    <t>Ventilācija</t>
  </si>
  <si>
    <t>Siltuma mezgls</t>
  </si>
  <si>
    <t>Elektroinstalācija</t>
  </si>
  <si>
    <t>Ugunsgrēka automātiskā atklāšanas sistēma,izziņošana</t>
  </si>
  <si>
    <t>Tips 3 (G1-3;G1-3*)</t>
  </si>
  <si>
    <t>Tps 4 (G1-4;G3-4)</t>
  </si>
  <si>
    <t xml:space="preserve">Paroc plāksnes SSB 2t ( vai ekvivalents) 50 mm iebūve skatuves grīdās </t>
  </si>
  <si>
    <t>Parketa līme PL4 (vai ekvivalents)</t>
  </si>
  <si>
    <t>Cementa maisījuma izlīdzinošā slāņa ieklāšana Kestonit Rapid (vai ekvivalents) 3-50 mm)</t>
  </si>
  <si>
    <t>Poliuretāna grīdas segums(Iekaisīšanas slānis Acolan Arti Flake (vai ekvivalents);Pamatslānis Expoxy BS 3000 (vai ekvivalents);Gruntsslānis Expoxy BS 2000 (vai ekvivalents);Cementa maisījums Kestonit Rapid (vai ekvivalents) 3-50 mm)</t>
  </si>
  <si>
    <t>Skaņas izolācija  Paroc SSB1 (vai ekvivalents)</t>
  </si>
  <si>
    <t>Paroc SSB1 50 mm (vai ekvivalents)</t>
  </si>
  <si>
    <t>Politetilēna plēve Paroc (vai ekvivalents)</t>
  </si>
  <si>
    <t>Linolejs saskaņā ar AR-6 (vai ekvivalents)</t>
  </si>
  <si>
    <t>Esošās sporta zāles grīdas gruntēšana 2x un lakošana ar laku "Lacquer Parquet Akva" (vai ekvivalents), marķējuma līniju krāsošana</t>
  </si>
  <si>
    <t>Piekārto griestu montāža-Knauf AMF Thermatex Comfort Feinstratos (vai ekvivalents)</t>
  </si>
  <si>
    <t>Zemapmetuma grunts PUTZGRUND (vai ekvivalents)</t>
  </si>
  <si>
    <t>Sienu flīzes saskaņā ar projektu (vai ekvivalents)</t>
  </si>
  <si>
    <t>Dušas līnijas traps ar resti DN50, L=2.65 m ekvivalents “TECE” Drainline ar vertikālo izvadu ar dizaina režģi “Basic” (vai ekvivalents)</t>
  </si>
  <si>
    <t>Dušas līnijas traps ar resti DN50, L=2.9 m ekvivalents “TECE” Drainline ar vertikālo izvadu ar dizaina režģi “Basic” (vai ekvivalents)</t>
  </si>
  <si>
    <t>Fajansa roku mazgātnes (IFO INSPIRA IZLIETNE 15052 50 cm vai ekvivlents) ar viensviras jaucējkrānu ) grohemBauLoop vai ekvivalents</t>
  </si>
  <si>
    <t>CV 22-400-600 (vai ekvivalents)</t>
  </si>
  <si>
    <t>CV 22-400-800 (vai ekvivalents)</t>
  </si>
  <si>
    <t>CV 22-400-1000 (vai ekvivalents)</t>
  </si>
  <si>
    <t>CV 22-400-1200 (vai ekvivalents)</t>
  </si>
  <si>
    <t>CV 22-500-500 (vai ekvivalents)</t>
  </si>
  <si>
    <t>CV 22-500-800 (vai ekvivalents)</t>
  </si>
  <si>
    <t>CV 22-900-1000 (vai ekvivalents)</t>
  </si>
  <si>
    <t>ASV-I
 DN15; Kvs=1,6 m³/st. (vai ekvivalents)</t>
  </si>
  <si>
    <t>ASV-PV
 DN15; Kvs=1,6 m³/st. (vai ekvivalents)</t>
  </si>
  <si>
    <t>ASV-I
 DN20; Kvs=2,5 m³/st. (vai ekvivalents)</t>
  </si>
  <si>
    <t>ASV-PV
 DN20; Kvs=2,5 m³/st. (vai ekvivalents)</t>
  </si>
  <si>
    <t>ASV-I
 DN25; Kvs=4 m³/st. (vai ekvivalents)</t>
  </si>
  <si>
    <t>ASV-PV
 DN25; Kvs=4 m³/st. (vai ekvivalents)</t>
  </si>
  <si>
    <t>ASV-I
 DN32; Kvs=6,3 m³/st. (vai ekvivalents)</t>
  </si>
  <si>
    <t>ASV-PV
 DN32; Kvs=6,3 m³/st. (vai ekvivalents)</t>
  </si>
  <si>
    <t>PPU-HW-3R-15-1.6-W2 (vai ekvivalents)</t>
  </si>
  <si>
    <t>PPU-HW-3R-15-1-W2 (vai ekvivalents)</t>
  </si>
  <si>
    <t>HRglobal Eco 6000 (vai ekvivalents);
Vp=5400 m³/st.
Vp=5400 m³/st.</t>
  </si>
  <si>
    <t>HRglobal 3000 (vai ekvivalents);
Vp=3000 m³/st.
Vp=3000 m³/st.</t>
  </si>
  <si>
    <t>K 125 XL sileo (vai ekvivalents);
 100 m³/st.</t>
  </si>
  <si>
    <t>CB 125-1,8 230V/1 (vai ekvivalents)</t>
  </si>
  <si>
    <t>FFR 125 (vai ekvivalents)</t>
  </si>
  <si>
    <t>XB 52M-2 36/36 (vai ekvivalents)</t>
  </si>
  <si>
    <t>XB 70L-1-50 (vai ekvivalents)</t>
  </si>
  <si>
    <t>XB 51L-1-30 (vai ekvivalents)</t>
  </si>
  <si>
    <t>Stratos 65/1-16 (vai ekvivalents)</t>
  </si>
  <si>
    <t>Stratos 25/1-12 (vai ekvivalents)</t>
  </si>
  <si>
    <t>Stratos Z 25/1-8 (vai ekvivalents)</t>
  </si>
  <si>
    <t>ECL-310/A376 (vai ekvivalents)</t>
  </si>
  <si>
    <t>ESMT (vai ekvivalents)</t>
  </si>
  <si>
    <t>ESM-11 (vai ekvivalents)</t>
  </si>
  <si>
    <t>ESMU (vai ekvivalents)</t>
  </si>
  <si>
    <t>KP 35 (vai ekvivalents)</t>
  </si>
  <si>
    <t>AVP DN50 Kvs25 (vai ekvivalents)</t>
  </si>
  <si>
    <t>VRG2-40 Kvs 25 (vai ekvivalents)</t>
  </si>
  <si>
    <t>AMV 435 (vai ekvivalents)</t>
  </si>
  <si>
    <t>VRG2 DN15 Kvs 1 (vai ekvivalents)</t>
  </si>
  <si>
    <t>AMV 150 (vai ekvivalents)</t>
  </si>
  <si>
    <t>VRG2-32 Kvs 16 (vai ekvivalents)</t>
  </si>
  <si>
    <t>AMV 35 (vai ekvivalents)</t>
  </si>
  <si>
    <t>Pt 500 (vai ekvivalents)</t>
  </si>
  <si>
    <t>Prsima G (vai ekvivalents)</t>
  </si>
  <si>
    <t>Pragma UP (vai ekvivalents)</t>
  </si>
  <si>
    <t>LFB 37 830 R06WP A2 D10 (vai ekvivalents)</t>
  </si>
  <si>
    <t>EDAN RECESSED M MATT ASYM REF 39W 3600lm 3000K 80Ra 39 W  (vai ekvivalents)</t>
  </si>
  <si>
    <t>Chevin LED 3700 3000K (vai ekvivalents)</t>
  </si>
  <si>
    <t>AWEX AXN 6W (vai ekvivalents)</t>
  </si>
  <si>
    <t>LFB 45 830 R06WP A2 D10 (vai ekvivalents)</t>
  </si>
  <si>
    <t>Chevin LED 8600 3000K (vai ekvivalents)</t>
  </si>
  <si>
    <r>
      <t>NTC 22 830 19 NN W R 225 A ND</t>
    </r>
    <r>
      <rPr>
        <sz val="10"/>
        <color indexed="8"/>
        <rFont val="Arial"/>
        <family val="2"/>
      </rPr>
      <t xml:space="preserve"> (vai ekvivalents)</t>
    </r>
  </si>
  <si>
    <t>REED-1200 40/60 LED 6500 830-860 CCT MP 3000K (vai ekvivalents)</t>
  </si>
  <si>
    <t>Sedna (vai ekvivalents)</t>
  </si>
  <si>
    <t>Wago (vai ekvivalents)</t>
  </si>
  <si>
    <t xml:space="preserve"> PC PRO HF 360 COM1 (vai ekvivalents)</t>
  </si>
  <si>
    <t>DUAL HF 360 COM1 (vai ekvivalents)</t>
  </si>
  <si>
    <t>Faber kabel (vai ekvivalents)</t>
  </si>
  <si>
    <t>Draka Keila cables (vai ekvivalents)</t>
  </si>
  <si>
    <t>Evopipes (vai ekvivalents)</t>
  </si>
  <si>
    <t>kopok kolin (vai ekvivalents)</t>
  </si>
  <si>
    <t>Sapiselco (vai ekvivalents)</t>
  </si>
  <si>
    <t>M3 (vai ekvivalents)</t>
  </si>
  <si>
    <t>Robust (vai ekvivalents)</t>
  </si>
  <si>
    <t>Bals (vai ekvivalents)</t>
  </si>
  <si>
    <t>FX3NetL ESMI (vai ekvivalents)</t>
  </si>
  <si>
    <t>ESMI  FX-BAT (vai ekvivalents)</t>
  </si>
  <si>
    <t xml:space="preserve"> FX-ALCB (2 cilpas) (vai ekvivalents)</t>
  </si>
  <si>
    <t>EDI-30 (vai ekvivalents)</t>
  </si>
  <si>
    <t>EDI-50 (vai ekvivalents)</t>
  </si>
  <si>
    <t>EBI-10 (vai ekvivalents)</t>
  </si>
  <si>
    <t>EBI-11 (vai ekvivalents)</t>
  </si>
  <si>
    <t>EPP-20 (vai ekvivalents)</t>
  </si>
  <si>
    <t>SR2G (vai ekvivalents)</t>
  </si>
  <si>
    <t>EMI-301/240 (vai ekvivalents)</t>
  </si>
  <si>
    <t>ESI-40 (vai ekvivalents)</t>
  </si>
  <si>
    <t>AH-03127BS (vai ekvivalents)</t>
  </si>
  <si>
    <t>ELKRON (vai ekvivalents)</t>
  </si>
  <si>
    <t>PULSAR (vai ekvivalents)</t>
  </si>
  <si>
    <t>JE-H(ST)H FE180/PH90 2x1.0 (vai ekvivalents)</t>
  </si>
  <si>
    <t xml:space="preserve"> 1x2x0.8+0.8 (E30) Eurosafe (vai ekvivalents)</t>
  </si>
  <si>
    <t>NHXN-FE180/E30 3x2.5mm2 (vai ekvivalents)</t>
  </si>
  <si>
    <t xml:space="preserve"> (java GVS Fire Stop ) (vai ekvivalents)</t>
  </si>
  <si>
    <t>PLENA LBB1990/00  (vai ekvivalents)</t>
  </si>
  <si>
    <t>LBB1992/00 (vai ekvivalents)</t>
  </si>
  <si>
    <t>LBB1956/00 (vai ekvivalents)</t>
  </si>
  <si>
    <t>LBB1935/20 (vai ekvivalents)</t>
  </si>
  <si>
    <t>LBB1938/20 (vai ekvivalents)</t>
  </si>
  <si>
    <t>PLN1-EOL (vai ekvivalents)</t>
  </si>
  <si>
    <t>PLN-24CH12 (vai ekvivalents)</t>
  </si>
  <si>
    <t>Bosch (vai ekvivalents)</t>
  </si>
  <si>
    <t>LB1-UM06E-1 (vai ekvivalents)</t>
  </si>
  <si>
    <r>
      <rPr>
        <sz val="10"/>
        <color indexed="10"/>
        <rFont val="Arial"/>
        <family val="2"/>
      </rPr>
      <t>Neslīdošās akmens masas flīzes</t>
    </r>
    <r>
      <rPr>
        <sz val="10"/>
        <rFont val="Arial"/>
        <family val="2"/>
      </rPr>
      <t>-saskaņā ar AR-7 (vai ekvivalents)</t>
    </r>
  </si>
  <si>
    <r>
      <t xml:space="preserve">Sienu flīzēšana </t>
    </r>
    <r>
      <rPr>
        <sz val="10"/>
        <color indexed="10"/>
        <rFont val="Arial"/>
        <family val="2"/>
      </rPr>
      <t xml:space="preserve">dušu telpās un </t>
    </r>
    <r>
      <rPr>
        <sz val="10"/>
        <rFont val="Arial"/>
        <family val="2"/>
      </rPr>
      <t xml:space="preserve">pie izlietnēm klasē </t>
    </r>
    <r>
      <rPr>
        <sz val="10"/>
        <color indexed="10"/>
        <rFont val="Arial"/>
        <family val="2"/>
      </rPr>
      <t>Nr.305</t>
    </r>
  </si>
  <si>
    <t>Skatuves aplodes konstrukcijas ierīkošana</t>
  </si>
  <si>
    <t>6.1.</t>
  </si>
  <si>
    <t xml:space="preserve">Gāzbetona sienu mūrēšana </t>
  </si>
  <si>
    <t xml:space="preserve">KNAUF starpsienu ierīkošana ar siltumizolāciju un apšuvumu ar divu kārtu reģipsi no abām pusēm </t>
  </si>
  <si>
    <t>Gaismekļu demontāža</t>
  </si>
  <si>
    <t>8.1.</t>
  </si>
  <si>
    <t>Logu un durvju demontāža</t>
  </si>
  <si>
    <t>Caurumu aiztaisīšana ar ugunsdrošām putām</t>
  </si>
  <si>
    <r>
      <t>Izolācija (</t>
    </r>
    <r>
      <rPr>
        <sz val="11"/>
        <color indexed="10"/>
        <rFont val="Symbol"/>
        <family val="1"/>
      </rPr>
      <t>d</t>
    </r>
    <r>
      <rPr>
        <sz val="11"/>
        <color indexed="10"/>
        <rFont val="Times New Roman"/>
        <family val="1"/>
      </rPr>
      <t>=9mm</t>
    </r>
    <r>
      <rPr>
        <sz val="11"/>
        <rFont val="Times New Roman"/>
        <family val="1"/>
      </rPr>
      <t>; ƛ=0.036 (piem: K-flex ST)) aukstā ūdensvada cauruļvadam DN40 vai ekvivalents</t>
    </r>
  </si>
  <si>
    <r>
      <t>Izolācija (</t>
    </r>
    <r>
      <rPr>
        <sz val="11"/>
        <color indexed="10"/>
        <rFont val="Symbol"/>
        <family val="1"/>
      </rPr>
      <t>d</t>
    </r>
    <r>
      <rPr>
        <sz val="11"/>
        <color indexed="10"/>
        <rFont val="Times New Roman"/>
        <family val="1"/>
      </rPr>
      <t>=9mm</t>
    </r>
    <r>
      <rPr>
        <sz val="11"/>
        <rFont val="Times New Roman"/>
        <family val="1"/>
      </rPr>
      <t>; ƛ=0.036 (piem: K-flex ST)) aukstā ūdensvada cauruļvadam DN32 vai ekvivalents</t>
    </r>
  </si>
  <si>
    <r>
      <t>Izolācija (</t>
    </r>
    <r>
      <rPr>
        <sz val="11"/>
        <color indexed="10"/>
        <rFont val="Symbol"/>
        <family val="1"/>
      </rPr>
      <t>d</t>
    </r>
    <r>
      <rPr>
        <sz val="11"/>
        <color indexed="10"/>
        <rFont val="Times New Roman"/>
        <family val="1"/>
      </rPr>
      <t>=9mm</t>
    </r>
    <r>
      <rPr>
        <sz val="11"/>
        <rFont val="Times New Roman"/>
        <family val="1"/>
      </rPr>
      <t>; ƛ=0.036 (piem: K-flex ST)) aukstā ūdensvada cauruļvadam DN20 vai ekvivalents</t>
    </r>
  </si>
  <si>
    <r>
      <t>Izolācija (</t>
    </r>
    <r>
      <rPr>
        <sz val="11"/>
        <color indexed="10"/>
        <rFont val="Symbol"/>
        <family val="1"/>
      </rPr>
      <t>d</t>
    </r>
    <r>
      <rPr>
        <sz val="11"/>
        <color indexed="10"/>
        <rFont val="Times New Roman"/>
        <family val="1"/>
      </rPr>
      <t>=30mm</t>
    </r>
    <r>
      <rPr>
        <sz val="11"/>
        <rFont val="Times New Roman"/>
        <family val="1"/>
      </rPr>
      <t>; ƛ=0.036 (piem: K-flex ST)) karstā ūdensvada cauruļvadam DN25 vai ekvivalents</t>
    </r>
  </si>
  <si>
    <r>
      <t>Izolācija (</t>
    </r>
    <r>
      <rPr>
        <sz val="11"/>
        <color indexed="10"/>
        <rFont val="Symbol"/>
        <family val="1"/>
      </rPr>
      <t>d</t>
    </r>
    <r>
      <rPr>
        <sz val="11"/>
        <color indexed="10"/>
        <rFont val="Times New Roman"/>
        <family val="1"/>
      </rPr>
      <t>=30mm</t>
    </r>
    <r>
      <rPr>
        <sz val="11"/>
        <rFont val="Times New Roman"/>
        <family val="1"/>
      </rPr>
      <t>; ƛ=0.036 (piem: K-flex ST)) karstā ūdensvada cauruļvadam DN32 vai ekvivalents</t>
    </r>
  </si>
  <si>
    <r>
      <t>Izolācija (</t>
    </r>
    <r>
      <rPr>
        <sz val="11"/>
        <color indexed="10"/>
        <rFont val="Symbol"/>
        <family val="1"/>
      </rPr>
      <t>d</t>
    </r>
    <r>
      <rPr>
        <sz val="11"/>
        <color indexed="10"/>
        <rFont val="Times New Roman"/>
        <family val="1"/>
      </rPr>
      <t>=30mm</t>
    </r>
    <r>
      <rPr>
        <sz val="11"/>
        <rFont val="Times New Roman"/>
        <family val="1"/>
      </rPr>
      <t>; ƛ=0.036 (piem: K-flex ST)) karstā ūdensvada cauruļvadam DN20 vai ekvivalents</t>
    </r>
  </si>
  <si>
    <t>Termoregulatora uzstādīšana (sk. ŪK-4)</t>
  </si>
  <si>
    <r>
      <t>Izolācija (</t>
    </r>
    <r>
      <rPr>
        <sz val="11"/>
        <color indexed="10"/>
        <rFont val="Symbol"/>
        <family val="1"/>
      </rPr>
      <t>d</t>
    </r>
    <r>
      <rPr>
        <sz val="11"/>
        <color indexed="10"/>
        <rFont val="Times New Roman"/>
        <family val="1"/>
      </rPr>
      <t>=30mm</t>
    </r>
    <r>
      <rPr>
        <sz val="11"/>
        <rFont val="Times New Roman"/>
        <family val="1"/>
      </rPr>
      <t>; ƛ=0.036 (piem: K-flex ST))</t>
    </r>
    <r>
      <rPr>
        <sz val="11"/>
        <color indexed="10"/>
        <rFont val="Times New Roman"/>
        <family val="1"/>
      </rPr>
      <t xml:space="preserve"> karstā</t>
    </r>
    <r>
      <rPr>
        <sz val="11"/>
        <rFont val="Times New Roman"/>
        <family val="1"/>
      </rPr>
      <t xml:space="preserve"> ūdensvada cauruļvadam DN40 vai ekvivalents</t>
    </r>
  </si>
  <si>
    <r>
      <t xml:space="preserve">Skatuves  </t>
    </r>
    <r>
      <rPr>
        <sz val="10"/>
        <color indexed="10"/>
        <rFont val="Arial"/>
        <family val="2"/>
      </rPr>
      <t xml:space="preserve">un podiuma </t>
    </r>
    <r>
      <rPr>
        <sz val="10"/>
        <rFont val="Arial"/>
        <family val="2"/>
      </rPr>
      <t>koka konstrukciju montāža no antiseptētām brusām,stiprinot ar metāla kalumiem, skrūvēm</t>
    </r>
  </si>
  <si>
    <r>
      <t xml:space="preserve">Skatuve </t>
    </r>
    <r>
      <rPr>
        <b/>
        <sz val="12"/>
        <color indexed="10"/>
        <rFont val="Arial"/>
        <family val="2"/>
      </rPr>
      <t>un podiumi (2gb.)</t>
    </r>
  </si>
  <si>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t>
  </si>
  <si>
    <t>Būvuzņēmejam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t>
  </si>
  <si>
    <t>Kaučuka pretkondensāta izolācija 22 mm</t>
  </si>
  <si>
    <t>Antiseptētas brusas 100x50mm</t>
  </si>
  <si>
    <t>papildmateriāli, stiprinājumi</t>
  </si>
  <si>
    <t xml:space="preserve">apdares dēļi lakoti (no abām pusēm)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</si>
</sst>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m\o\n\th\ d\,\ yyyy"/>
    <numFmt numFmtId="166" formatCode="#.00"/>
    <numFmt numFmtId="167" formatCode="#."/>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00"/>
  </numFmts>
  <fonts count="68">
    <font>
      <sz val="10"/>
      <name val="Arial"/>
      <family val="2"/>
    </font>
    <font>
      <sz val="11"/>
      <color indexed="8"/>
      <name val="Calibri"/>
      <family val="2"/>
    </font>
    <font>
      <b/>
      <sz val="12"/>
      <name val="Arial"/>
      <family val="2"/>
    </font>
    <font>
      <sz val="11"/>
      <name val="Arial"/>
      <family val="2"/>
    </font>
    <font>
      <b/>
      <sz val="11"/>
      <name val="Arial"/>
      <family val="2"/>
    </font>
    <font>
      <sz val="10"/>
      <name val="Helv"/>
      <family val="2"/>
    </font>
    <font>
      <sz val="1"/>
      <color indexed="8"/>
      <name val="Courier"/>
      <family val="1"/>
    </font>
    <font>
      <b/>
      <sz val="1"/>
      <color indexed="8"/>
      <name val="Courier"/>
      <family val="1"/>
    </font>
    <font>
      <b/>
      <sz val="10"/>
      <name val="Arial"/>
      <family val="2"/>
    </font>
    <font>
      <sz val="9"/>
      <name val="Arial"/>
      <family val="2"/>
    </font>
    <font>
      <sz val="10"/>
      <color indexed="8"/>
      <name val="Arial"/>
      <family val="2"/>
    </font>
    <font>
      <sz val="11"/>
      <name val="Calibri"/>
      <family val="2"/>
    </font>
    <font>
      <b/>
      <i/>
      <u val="single"/>
      <sz val="10"/>
      <name val="Arial"/>
      <family val="2"/>
    </font>
    <font>
      <sz val="11"/>
      <name val="Times New Roman"/>
      <family val="1"/>
    </font>
    <font>
      <sz val="10"/>
      <name val="Times New Roman"/>
      <family val="1"/>
    </font>
    <font>
      <b/>
      <sz val="10"/>
      <color indexed="8"/>
      <name val="Arial"/>
      <family val="2"/>
    </font>
    <font>
      <sz val="12"/>
      <name val="BaltCenturyOldStyle"/>
      <family val="2"/>
    </font>
    <font>
      <sz val="10"/>
      <color indexed="10"/>
      <name val="Arial"/>
      <family val="2"/>
    </font>
    <font>
      <sz val="11"/>
      <color indexed="10"/>
      <name val="Symbol"/>
      <family val="1"/>
    </font>
    <font>
      <sz val="11"/>
      <color indexed="10"/>
      <name val="Times New Roman"/>
      <family val="1"/>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2"/>
      <color indexed="8"/>
      <name val="Arial"/>
      <family val="2"/>
    </font>
    <font>
      <sz val="11"/>
      <color indexed="1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0"/>
      <color theme="1"/>
      <name val="Arial"/>
      <family val="2"/>
    </font>
    <font>
      <sz val="12"/>
      <color theme="1"/>
      <name val="Arial"/>
      <family val="2"/>
    </font>
    <font>
      <sz val="11"/>
      <color rgb="FFFF0000"/>
      <name val="Arial"/>
      <family val="2"/>
    </font>
    <font>
      <sz val="10"/>
      <color rgb="FFFF0000"/>
      <name val="Arial"/>
      <family val="2"/>
    </font>
    <font>
      <b/>
      <sz val="10"/>
      <color theme="1"/>
      <name val="Arial"/>
      <family val="2"/>
    </font>
    <font>
      <sz val="9"/>
      <color rgb="FFFF0000"/>
      <name val="Arial"/>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top/>
      <bottom/>
    </border>
    <border>
      <left style="thin">
        <color theme="0" tint="-0.3499799966812134"/>
      </left>
      <right style="thin">
        <color theme="0" tint="-0.3499799966812134"/>
      </right>
      <top/>
      <bottom/>
    </border>
    <border>
      <left style="thin"/>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right style="thin">
        <color theme="0" tint="-0.3499799966812134"/>
      </right>
      <top style="thin"/>
      <bottom style="thin">
        <color theme="0" tint="-0.3499799966812134"/>
      </bottom>
    </border>
    <border>
      <left style="thin"/>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3499799966812134"/>
      </left>
      <right style="thin"/>
      <top style="thin">
        <color theme="0" tint="-0.3499799966812134"/>
      </top>
      <bottom>
        <color indexed="63"/>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5" fillId="0" borderId="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6" fillId="0" borderId="0">
      <alignment/>
      <protection locked="0"/>
    </xf>
    <xf numFmtId="0" fontId="47" fillId="0" borderId="0" applyNumberFormat="0" applyFill="0" applyBorder="0" applyAlignment="0" applyProtection="0"/>
    <xf numFmtId="166" fontId="6" fillId="0" borderId="0">
      <alignment/>
      <protection locked="0"/>
    </xf>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167" fontId="7" fillId="0" borderId="0">
      <alignment/>
      <protection locked="0"/>
    </xf>
    <xf numFmtId="167" fontId="7" fillId="0" borderId="0">
      <alignment/>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6" fillId="0" borderId="0">
      <alignment/>
      <protection/>
    </xf>
    <xf numFmtId="0" fontId="0" fillId="0" borderId="0" applyFill="0" applyProtection="0">
      <alignment/>
    </xf>
    <xf numFmtId="0" fontId="5"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0" fontId="0" fillId="0" borderId="0">
      <alignment/>
      <protection/>
    </xf>
    <xf numFmtId="9" fontId="0" fillId="0" borderId="0" applyFont="0" applyFill="0" applyBorder="0" applyAlignment="0" applyProtection="0"/>
    <xf numFmtId="0" fontId="5"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5" fillId="0" borderId="0">
      <alignment/>
      <protection/>
    </xf>
  </cellStyleXfs>
  <cellXfs count="347">
    <xf numFmtId="0" fontId="0" fillId="0" borderId="0" xfId="0" applyAlignment="1">
      <alignment/>
    </xf>
    <xf numFmtId="0" fontId="3" fillId="0" borderId="0" xfId="0" applyFont="1" applyAlignment="1">
      <alignment horizontal="right" vertical="top" wrapText="1"/>
    </xf>
    <xf numFmtId="0" fontId="3" fillId="0" borderId="0" xfId="0" applyFont="1" applyAlignment="1">
      <alignment/>
    </xf>
    <xf numFmtId="0" fontId="0" fillId="0" borderId="0" xfId="93" applyFont="1">
      <alignment/>
      <protection/>
    </xf>
    <xf numFmtId="0" fontId="3" fillId="0" borderId="0" xfId="93" applyFont="1" applyAlignment="1">
      <alignment horizontal="right"/>
      <protection/>
    </xf>
    <xf numFmtId="0" fontId="59" fillId="0" borderId="0" xfId="73" applyFont="1">
      <alignment/>
      <protection/>
    </xf>
    <xf numFmtId="0" fontId="59" fillId="0" borderId="0" xfId="73" applyFont="1" applyAlignment="1">
      <alignment horizontal="right" vertical="center"/>
      <protection/>
    </xf>
    <xf numFmtId="0" fontId="59" fillId="0" borderId="0" xfId="73" applyFont="1" applyAlignment="1">
      <alignment vertical="center"/>
      <protection/>
    </xf>
    <xf numFmtId="0" fontId="59" fillId="33" borderId="0" xfId="73" applyFont="1" applyFill="1" applyAlignment="1">
      <alignment horizontal="right" vertical="center"/>
      <protection/>
    </xf>
    <xf numFmtId="0" fontId="60" fillId="0" borderId="0" xfId="73" applyFont="1">
      <alignment/>
      <protection/>
    </xf>
    <xf numFmtId="0" fontId="61" fillId="0" borderId="0" xfId="73" applyFont="1">
      <alignment/>
      <protection/>
    </xf>
    <xf numFmtId="0" fontId="59" fillId="33" borderId="0" xfId="73" applyFont="1" applyFill="1" applyAlignment="1">
      <alignment vertical="center"/>
      <protection/>
    </xf>
    <xf numFmtId="2" fontId="61" fillId="34" borderId="10" xfId="73" applyNumberFormat="1" applyFont="1" applyFill="1" applyBorder="1" applyAlignment="1">
      <alignment horizontal="center" vertical="center"/>
      <protection/>
    </xf>
    <xf numFmtId="0" fontId="60" fillId="0" borderId="11" xfId="73" applyFont="1" applyBorder="1" applyAlignment="1">
      <alignment horizontal="center" vertical="center"/>
      <protection/>
    </xf>
    <xf numFmtId="0" fontId="61" fillId="0" borderId="0" xfId="73" applyFont="1" applyAlignment="1">
      <alignment vertical="top"/>
      <protection/>
    </xf>
    <xf numFmtId="0" fontId="61" fillId="0" borderId="0" xfId="73" applyFont="1" applyAlignment="1">
      <alignment vertical="center" wrapText="1"/>
      <protection/>
    </xf>
    <xf numFmtId="0" fontId="62" fillId="0" borderId="0" xfId="73" applyFont="1" applyAlignment="1">
      <alignment vertical="center"/>
      <protection/>
    </xf>
    <xf numFmtId="0" fontId="59" fillId="34" borderId="0" xfId="73" applyFont="1" applyFill="1">
      <alignment/>
      <protection/>
    </xf>
    <xf numFmtId="0" fontId="4" fillId="0" borderId="11" xfId="73" applyFont="1" applyFill="1" applyBorder="1" applyAlignment="1">
      <alignment horizontal="right" vertical="center" wrapText="1"/>
      <protection/>
    </xf>
    <xf numFmtId="0" fontId="4" fillId="0" borderId="11" xfId="73" applyFont="1" applyFill="1" applyBorder="1" applyAlignment="1">
      <alignment vertical="center" wrapText="1"/>
      <protection/>
    </xf>
    <xf numFmtId="164" fontId="4" fillId="0" borderId="11" xfId="73" applyNumberFormat="1" applyFont="1" applyFill="1" applyBorder="1" applyAlignment="1">
      <alignment horizontal="right" vertical="center"/>
      <protection/>
    </xf>
    <xf numFmtId="2" fontId="61" fillId="0" borderId="12" xfId="0" applyNumberFormat="1" applyFont="1" applyBorder="1" applyAlignment="1">
      <alignment horizontal="center" vertical="center"/>
    </xf>
    <xf numFmtId="2" fontId="61" fillId="0" borderId="13" xfId="0" applyNumberFormat="1" applyFont="1" applyBorder="1" applyAlignment="1">
      <alignment horizontal="center" vertical="center"/>
    </xf>
    <xf numFmtId="2" fontId="61" fillId="0" borderId="14" xfId="73" applyNumberFormat="1" applyFont="1" applyBorder="1" applyAlignment="1">
      <alignment horizontal="center" vertical="center"/>
      <protection/>
    </xf>
    <xf numFmtId="2" fontId="61" fillId="0" borderId="15" xfId="73" applyNumberFormat="1" applyFont="1" applyBorder="1" applyAlignment="1">
      <alignment horizontal="center" vertical="center"/>
      <protection/>
    </xf>
    <xf numFmtId="0" fontId="0" fillId="0" borderId="0" xfId="0" applyFont="1" applyAlignment="1">
      <alignment/>
    </xf>
    <xf numFmtId="0" fontId="8" fillId="0" borderId="0" xfId="66" applyFont="1" applyFill="1" applyBorder="1" applyAlignment="1">
      <alignment horizontal="left" vertical="center" wrapText="1"/>
      <protection/>
    </xf>
    <xf numFmtId="0" fontId="0" fillId="0" borderId="0" xfId="66" applyFont="1" applyFill="1" applyBorder="1" applyAlignment="1">
      <alignment vertical="center"/>
      <protection/>
    </xf>
    <xf numFmtId="0" fontId="61" fillId="34" borderId="16" xfId="73" applyFont="1" applyFill="1" applyBorder="1" applyAlignment="1">
      <alignment horizontal="center" vertical="center"/>
      <protection/>
    </xf>
    <xf numFmtId="0" fontId="61" fillId="34" borderId="10" xfId="73" applyFont="1" applyFill="1" applyBorder="1" applyAlignment="1">
      <alignment horizontal="center" vertical="center"/>
      <protection/>
    </xf>
    <xf numFmtId="0" fontId="0" fillId="34" borderId="10" xfId="108" applyFont="1" applyFill="1" applyBorder="1" applyAlignment="1" applyProtection="1">
      <alignment horizontal="left" vertical="center" wrapText="1" indent="1"/>
      <protection locked="0"/>
    </xf>
    <xf numFmtId="0" fontId="0" fillId="34" borderId="10" xfId="108" applyFont="1" applyFill="1" applyBorder="1" applyAlignment="1" applyProtection="1">
      <alignment horizontal="center" vertical="center"/>
      <protection locked="0"/>
    </xf>
    <xf numFmtId="2" fontId="61" fillId="34" borderId="17" xfId="73" applyNumberFormat="1" applyFont="1" applyFill="1" applyBorder="1" applyAlignment="1">
      <alignment horizontal="center" vertical="center"/>
      <protection/>
    </xf>
    <xf numFmtId="0" fontId="3" fillId="0" borderId="0" xfId="0" applyFont="1" applyBorder="1" applyAlignment="1">
      <alignment horizontal="center" vertical="top" wrapText="1"/>
    </xf>
    <xf numFmtId="0" fontId="3" fillId="0" borderId="0" xfId="0" applyFont="1" applyAlignment="1">
      <alignment horizontal="center"/>
    </xf>
    <xf numFmtId="164" fontId="59" fillId="0" borderId="0" xfId="73" applyNumberFormat="1" applyFont="1">
      <alignment/>
      <protection/>
    </xf>
    <xf numFmtId="0" fontId="60" fillId="0" borderId="0" xfId="73" applyFont="1" applyAlignment="1">
      <alignment/>
      <protection/>
    </xf>
    <xf numFmtId="0" fontId="61" fillId="34" borderId="0" xfId="73" applyFont="1" applyFill="1" applyAlignment="1">
      <alignment vertical="top"/>
      <protection/>
    </xf>
    <xf numFmtId="3" fontId="0" fillId="0" borderId="18" xfId="0" applyNumberFormat="1" applyFont="1" applyBorder="1" applyAlignment="1">
      <alignment horizontal="center" vertical="center" wrapText="1"/>
    </xf>
    <xf numFmtId="0" fontId="9" fillId="35" borderId="19" xfId="108" applyFont="1" applyFill="1" applyBorder="1" applyAlignment="1">
      <alignment horizontal="center" vertical="center" wrapText="1"/>
      <protection/>
    </xf>
    <xf numFmtId="4" fontId="0" fillId="0" borderId="19" xfId="0" applyNumberFormat="1" applyFont="1" applyBorder="1" applyAlignment="1">
      <alignment horizontal="left" vertical="center" wrapText="1"/>
    </xf>
    <xf numFmtId="4" fontId="0" fillId="0" borderId="19" xfId="0" applyNumberFormat="1" applyFont="1" applyBorder="1" applyAlignment="1">
      <alignment horizontal="center" vertical="center" wrapText="1"/>
    </xf>
    <xf numFmtId="4" fontId="11" fillId="0" borderId="19" xfId="0" applyNumberFormat="1" applyFont="1" applyFill="1" applyBorder="1" applyAlignment="1">
      <alignment horizontal="center" vertical="center" wrapText="1"/>
    </xf>
    <xf numFmtId="0" fontId="63" fillId="0" borderId="0" xfId="0" applyFont="1" applyAlignment="1">
      <alignment horizontal="right" vertical="top" wrapText="1"/>
    </xf>
    <xf numFmtId="0" fontId="64" fillId="0" borderId="0" xfId="93" applyFont="1">
      <alignment/>
      <protection/>
    </xf>
    <xf numFmtId="0" fontId="63" fillId="0" borderId="0" xfId="0" applyFont="1" applyAlignment="1">
      <alignment/>
    </xf>
    <xf numFmtId="0" fontId="3" fillId="0" borderId="0" xfId="0" applyFont="1" applyAlignment="1">
      <alignment horizontal="left" vertical="top" wrapText="1"/>
    </xf>
    <xf numFmtId="0" fontId="60" fillId="0" borderId="0" xfId="73" applyFont="1" applyAlignment="1">
      <alignment horizontal="right"/>
      <protection/>
    </xf>
    <xf numFmtId="0" fontId="59" fillId="0" borderId="11" xfId="73" applyFont="1" applyBorder="1" applyAlignment="1">
      <alignment horizontal="center" vertical="center" wrapText="1"/>
      <protection/>
    </xf>
    <xf numFmtId="0" fontId="61" fillId="0" borderId="20" xfId="75" applyFont="1" applyBorder="1" applyAlignment="1">
      <alignment horizontal="center" vertical="center"/>
      <protection/>
    </xf>
    <xf numFmtId="0" fontId="61" fillId="34" borderId="21" xfId="75" applyFont="1" applyFill="1" applyBorder="1" applyAlignment="1">
      <alignment horizontal="center" vertical="center"/>
      <protection/>
    </xf>
    <xf numFmtId="0" fontId="2" fillId="36" borderId="14" xfId="102" applyFont="1" applyFill="1" applyBorder="1" applyAlignment="1" applyProtection="1">
      <alignment vertical="center" wrapText="1"/>
      <protection locked="0"/>
    </xf>
    <xf numFmtId="0" fontId="0" fillId="0" borderId="22" xfId="108" applyFont="1" applyBorder="1" applyAlignment="1" applyProtection="1">
      <alignment horizontal="center" vertical="center"/>
      <protection locked="0"/>
    </xf>
    <xf numFmtId="0" fontId="0" fillId="34" borderId="22" xfId="108" applyFont="1" applyFill="1" applyBorder="1" applyAlignment="1" applyProtection="1">
      <alignment horizontal="center" vertical="center"/>
      <protection locked="0"/>
    </xf>
    <xf numFmtId="3" fontId="0" fillId="0" borderId="23" xfId="0" applyNumberFormat="1" applyBorder="1" applyAlignment="1">
      <alignment horizontal="center" vertical="center" wrapText="1"/>
    </xf>
    <xf numFmtId="0" fontId="0" fillId="0" borderId="22" xfId="0" applyFont="1" applyBorder="1" applyAlignment="1">
      <alignment horizontal="center" vertical="center"/>
    </xf>
    <xf numFmtId="4" fontId="0" fillId="0" borderId="22" xfId="0" applyNumberFormat="1" applyBorder="1" applyAlignment="1">
      <alignment horizontal="left" vertical="center" wrapText="1"/>
    </xf>
    <xf numFmtId="4" fontId="0" fillId="34" borderId="22" xfId="0" applyNumberFormat="1" applyFill="1" applyBorder="1" applyAlignment="1">
      <alignment horizontal="center" vertical="center" wrapText="1"/>
    </xf>
    <xf numFmtId="4" fontId="11" fillId="34" borderId="22" xfId="0" applyNumberFormat="1" applyFont="1" applyFill="1" applyBorder="1" applyAlignment="1">
      <alignment horizontal="center" vertical="center" wrapText="1"/>
    </xf>
    <xf numFmtId="0" fontId="0" fillId="35" borderId="22" xfId="108" applyFont="1" applyFill="1" applyBorder="1" applyAlignment="1" applyProtection="1">
      <alignment horizontal="left" vertical="center" wrapText="1"/>
      <protection locked="0"/>
    </xf>
    <xf numFmtId="0" fontId="0" fillId="34" borderId="22" xfId="108" applyFont="1" applyFill="1" applyBorder="1" applyAlignment="1" applyProtection="1">
      <alignment horizontal="center" vertical="center"/>
      <protection locked="0"/>
    </xf>
    <xf numFmtId="2" fontId="0" fillId="34" borderId="22" xfId="108" applyNumberFormat="1" applyFont="1" applyFill="1" applyBorder="1" applyAlignment="1" applyProtection="1">
      <alignment horizontal="center" vertical="center"/>
      <protection locked="0"/>
    </xf>
    <xf numFmtId="0" fontId="0" fillId="34" borderId="22" xfId="108" applyFont="1" applyFill="1" applyBorder="1" applyAlignment="1" applyProtection="1">
      <alignment horizontal="center" vertical="center"/>
      <protection locked="0"/>
    </xf>
    <xf numFmtId="0" fontId="10" fillId="0" borderId="22" xfId="0" applyFont="1" applyBorder="1" applyAlignment="1">
      <alignment vertical="top" wrapText="1"/>
    </xf>
    <xf numFmtId="0" fontId="0" fillId="34" borderId="22" xfId="0" applyFont="1" applyFill="1" applyBorder="1" applyAlignment="1">
      <alignment horizontal="center" wrapText="1"/>
    </xf>
    <xf numFmtId="1" fontId="0" fillId="34" borderId="22" xfId="0" applyNumberFormat="1" applyFont="1" applyFill="1" applyBorder="1" applyAlignment="1" applyProtection="1">
      <alignment horizontal="center" vertical="center"/>
      <protection/>
    </xf>
    <xf numFmtId="0" fontId="10" fillId="0" borderId="0" xfId="0" applyFont="1" applyBorder="1" applyAlignment="1">
      <alignment vertical="top" wrapText="1"/>
    </xf>
    <xf numFmtId="0" fontId="0" fillId="34" borderId="0" xfId="0" applyFont="1" applyFill="1" applyBorder="1" applyAlignment="1">
      <alignment horizontal="center" wrapText="1"/>
    </xf>
    <xf numFmtId="168" fontId="0" fillId="34" borderId="0" xfId="0" applyNumberFormat="1" applyFont="1" applyFill="1" applyBorder="1" applyAlignment="1" applyProtection="1">
      <alignment horizontal="center" vertical="center"/>
      <protection/>
    </xf>
    <xf numFmtId="0" fontId="9" fillId="0" borderId="12" xfId="0" applyFont="1" applyFill="1" applyBorder="1" applyAlignment="1">
      <alignment horizontal="center" vertical="center" wrapText="1"/>
    </xf>
    <xf numFmtId="0" fontId="0" fillId="0" borderId="23" xfId="108" applyFont="1" applyFill="1" applyBorder="1" applyAlignment="1">
      <alignment horizontal="center" vertical="center" wrapText="1"/>
      <protection/>
    </xf>
    <xf numFmtId="0" fontId="9" fillId="0" borderId="22" xfId="77" applyFont="1" applyFill="1" applyBorder="1" applyAlignment="1">
      <alignment horizontal="center" vertical="center" wrapText="1"/>
      <protection/>
    </xf>
    <xf numFmtId="0" fontId="0" fillId="0" borderId="22" xfId="82" applyFont="1" applyFill="1" applyBorder="1" applyAlignment="1">
      <alignment horizontal="left" wrapText="1"/>
      <protection/>
    </xf>
    <xf numFmtId="0" fontId="0" fillId="0" borderId="22" xfId="82" applyFont="1" applyFill="1" applyBorder="1" applyAlignment="1">
      <alignment horizontal="center" vertical="center" wrapText="1"/>
      <protection/>
    </xf>
    <xf numFmtId="0" fontId="0" fillId="0" borderId="22" xfId="82" applyFont="1" applyFill="1" applyBorder="1" applyAlignment="1">
      <alignment horizontal="center" vertical="center" wrapText="1"/>
      <protection/>
    </xf>
    <xf numFmtId="2" fontId="0" fillId="0" borderId="22" xfId="82" applyNumberFormat="1" applyFont="1" applyFill="1" applyBorder="1" applyAlignment="1">
      <alignment horizontal="center" vertical="center" wrapText="1"/>
      <protection/>
    </xf>
    <xf numFmtId="0" fontId="0" fillId="0" borderId="22" xfId="82" applyFont="1" applyFill="1" applyBorder="1" applyAlignment="1">
      <alignment horizontal="left" vertical="center" wrapText="1"/>
      <protection/>
    </xf>
    <xf numFmtId="0" fontId="0" fillId="0" borderId="22" xfId="82" applyFont="1" applyFill="1" applyBorder="1" applyAlignment="1">
      <alignment horizontal="center"/>
      <protection/>
    </xf>
    <xf numFmtId="168" fontId="10" fillId="0" borderId="22" xfId="82" applyNumberFormat="1" applyFont="1" applyFill="1" applyBorder="1" applyAlignment="1">
      <alignment horizontal="center"/>
      <protection/>
    </xf>
    <xf numFmtId="168" fontId="0" fillId="0" borderId="22" xfId="82" applyNumberFormat="1" applyFont="1" applyFill="1" applyBorder="1" applyAlignment="1">
      <alignment horizontal="center"/>
      <protection/>
    </xf>
    <xf numFmtId="0" fontId="0" fillId="0" borderId="12" xfId="106" applyFont="1" applyFill="1" applyBorder="1" applyAlignment="1">
      <alignment horizontal="left" wrapText="1"/>
      <protection/>
    </xf>
    <xf numFmtId="0" fontId="0" fillId="0" borderId="12" xfId="106" applyFont="1" applyFill="1" applyBorder="1" applyAlignment="1">
      <alignment horizontal="center" vertical="center" wrapText="1"/>
      <protection/>
    </xf>
    <xf numFmtId="0" fontId="0" fillId="0" borderId="12" xfId="106" applyFont="1" applyFill="1" applyBorder="1" applyAlignment="1">
      <alignment horizontal="center"/>
      <protection/>
    </xf>
    <xf numFmtId="2" fontId="0" fillId="0" borderId="12" xfId="106" applyNumberFormat="1" applyFont="1" applyFill="1" applyBorder="1" applyAlignment="1">
      <alignment horizontal="center"/>
      <protection/>
    </xf>
    <xf numFmtId="0" fontId="0" fillId="0" borderId="0" xfId="106" applyFont="1" applyFill="1" applyBorder="1" applyAlignment="1">
      <alignment horizontal="center"/>
      <protection/>
    </xf>
    <xf numFmtId="168" fontId="0" fillId="0" borderId="0" xfId="106" applyNumberFormat="1" applyFont="1" applyFill="1" applyBorder="1" applyAlignment="1">
      <alignment horizontal="center"/>
      <protection/>
    </xf>
    <xf numFmtId="0" fontId="0" fillId="0" borderId="22" xfId="82" applyFont="1" applyFill="1" applyBorder="1" applyAlignment="1">
      <alignment horizontal="center"/>
      <protection/>
    </xf>
    <xf numFmtId="2" fontId="0" fillId="0" borderId="22" xfId="82" applyNumberFormat="1" applyFont="1" applyFill="1" applyBorder="1" applyAlignment="1">
      <alignment horizontal="center"/>
      <protection/>
    </xf>
    <xf numFmtId="0" fontId="0" fillId="0" borderId="22" xfId="108" applyFont="1" applyFill="1" applyBorder="1" applyAlignment="1" applyProtection="1">
      <alignment vertical="center" wrapText="1"/>
      <protection locked="0"/>
    </xf>
    <xf numFmtId="0" fontId="0" fillId="0" borderId="22" xfId="108" applyFont="1" applyFill="1" applyBorder="1" applyAlignment="1" applyProtection="1">
      <alignment horizontal="center" vertical="center"/>
      <protection locked="0"/>
    </xf>
    <xf numFmtId="2" fontId="0" fillId="0" borderId="22" xfId="108" applyNumberFormat="1" applyFont="1" applyFill="1" applyBorder="1" applyAlignment="1" applyProtection="1">
      <alignment horizontal="center" vertical="center"/>
      <protection locked="0"/>
    </xf>
    <xf numFmtId="0" fontId="0" fillId="0" borderId="22" xfId="108" applyFont="1" applyFill="1" applyBorder="1" applyAlignment="1" applyProtection="1">
      <alignment vertical="center" wrapText="1"/>
      <protection locked="0"/>
    </xf>
    <xf numFmtId="0" fontId="0" fillId="0" borderId="22" xfId="108" applyFont="1" applyFill="1" applyBorder="1" applyAlignment="1" applyProtection="1">
      <alignment vertical="center" wrapText="1"/>
      <protection locked="0"/>
    </xf>
    <xf numFmtId="0" fontId="0" fillId="35" borderId="22" xfId="108" applyFont="1" applyFill="1" applyBorder="1" applyAlignment="1" applyProtection="1">
      <alignment horizontal="center" vertical="center"/>
      <protection locked="0"/>
    </xf>
    <xf numFmtId="0" fontId="0" fillId="35" borderId="22" xfId="108" applyFont="1" applyFill="1" applyBorder="1" applyAlignment="1" applyProtection="1">
      <alignment horizontal="left" vertical="center" wrapText="1"/>
      <protection locked="0"/>
    </xf>
    <xf numFmtId="0" fontId="0" fillId="35" borderId="22" xfId="108" applyFont="1" applyFill="1" applyBorder="1" applyAlignment="1" applyProtection="1">
      <alignment horizontal="center" vertical="center"/>
      <protection locked="0"/>
    </xf>
    <xf numFmtId="0" fontId="0" fillId="0" borderId="0" xfId="82" applyFont="1" applyBorder="1" applyAlignment="1">
      <alignment horizontal="left" vertical="top" wrapText="1"/>
      <protection/>
    </xf>
    <xf numFmtId="0" fontId="0" fillId="0" borderId="0" xfId="82" applyFont="1" applyBorder="1" applyAlignment="1">
      <alignment horizontal="center" vertical="center" wrapText="1"/>
      <protection/>
    </xf>
    <xf numFmtId="168" fontId="0" fillId="0" borderId="0" xfId="82" applyNumberFormat="1" applyFont="1" applyFill="1" applyBorder="1" applyAlignment="1">
      <alignment horizontal="center"/>
      <protection/>
    </xf>
    <xf numFmtId="0" fontId="0" fillId="0" borderId="12" xfId="106" applyFont="1" applyFill="1" applyBorder="1" applyAlignment="1">
      <alignment horizontal="right"/>
      <protection/>
    </xf>
    <xf numFmtId="0" fontId="0" fillId="0" borderId="0" xfId="106" applyFont="1" applyFill="1" applyBorder="1" applyAlignment="1">
      <alignment horizontal="right"/>
      <protection/>
    </xf>
    <xf numFmtId="0" fontId="9" fillId="34" borderId="22" xfId="108" applyFont="1" applyFill="1" applyBorder="1" applyAlignment="1">
      <alignment horizontal="center" vertical="center" wrapText="1"/>
      <protection/>
    </xf>
    <xf numFmtId="0" fontId="8" fillId="34" borderId="22" xfId="102" applyFont="1" applyFill="1" applyBorder="1" applyAlignment="1" applyProtection="1">
      <alignment horizontal="center" vertical="center" wrapText="1"/>
      <protection locked="0"/>
    </xf>
    <xf numFmtId="0" fontId="0" fillId="34" borderId="23" xfId="108" applyFont="1" applyFill="1" applyBorder="1" applyAlignment="1">
      <alignment horizontal="center" vertical="center" wrapText="1"/>
      <protection/>
    </xf>
    <xf numFmtId="0" fontId="9" fillId="34" borderId="22" xfId="77" applyFont="1" applyFill="1" applyBorder="1" applyAlignment="1">
      <alignment horizontal="center" vertical="center" wrapText="1"/>
      <protection/>
    </xf>
    <xf numFmtId="0" fontId="0" fillId="34" borderId="22" xfId="108" applyFont="1" applyFill="1" applyBorder="1" applyAlignment="1" applyProtection="1">
      <alignment vertical="center" wrapText="1"/>
      <protection locked="0"/>
    </xf>
    <xf numFmtId="0" fontId="0" fillId="0" borderId="22" xfId="108" applyFont="1" applyBorder="1" applyAlignment="1" applyProtection="1">
      <alignment horizontal="left" vertical="center" wrapText="1" indent="1"/>
      <protection locked="0"/>
    </xf>
    <xf numFmtId="0" fontId="8" fillId="0" borderId="22" xfId="108" applyFont="1" applyBorder="1" applyAlignment="1" applyProtection="1">
      <alignment horizontal="center" vertical="center" wrapText="1"/>
      <protection locked="0"/>
    </xf>
    <xf numFmtId="0" fontId="0" fillId="0" borderId="22" xfId="108" applyFont="1" applyBorder="1" applyAlignment="1" applyProtection="1">
      <alignment horizontal="left" vertical="center" wrapText="1"/>
      <protection locked="0"/>
    </xf>
    <xf numFmtId="0" fontId="0" fillId="34" borderId="24" xfId="108" applyFont="1" applyFill="1" applyBorder="1" applyAlignment="1" applyProtection="1">
      <alignment vertical="center" wrapText="1"/>
      <protection locked="0"/>
    </xf>
    <xf numFmtId="0" fontId="0" fillId="34" borderId="25" xfId="108" applyFont="1" applyFill="1" applyBorder="1" applyAlignment="1" applyProtection="1">
      <alignment horizontal="center" vertical="center"/>
      <protection locked="0"/>
    </xf>
    <xf numFmtId="2" fontId="0" fillId="34" borderId="19" xfId="108" applyNumberFormat="1" applyFont="1" applyFill="1" applyBorder="1" applyAlignment="1" applyProtection="1">
      <alignment horizontal="center" vertical="center"/>
      <protection locked="0"/>
    </xf>
    <xf numFmtId="0" fontId="0" fillId="34" borderId="22" xfId="108" applyFont="1" applyFill="1" applyBorder="1" applyAlignment="1" applyProtection="1">
      <alignment vertical="center" wrapText="1"/>
      <protection locked="0"/>
    </xf>
    <xf numFmtId="0" fontId="0" fillId="34" borderId="22" xfId="108" applyFont="1" applyFill="1" applyBorder="1" applyAlignment="1" applyProtection="1">
      <alignment vertical="center" wrapText="1"/>
      <protection locked="0"/>
    </xf>
    <xf numFmtId="0" fontId="9" fillId="34" borderId="19" xfId="79" applyFont="1" applyFill="1" applyBorder="1" applyAlignment="1">
      <alignment horizontal="center" vertical="center" wrapText="1"/>
      <protection/>
    </xf>
    <xf numFmtId="0" fontId="61" fillId="0" borderId="26" xfId="74" applyFont="1" applyBorder="1" applyAlignment="1">
      <alignment horizontal="center" vertical="center"/>
      <protection/>
    </xf>
    <xf numFmtId="0" fontId="9" fillId="0" borderId="0" xfId="0" applyFont="1" applyFill="1" applyBorder="1" applyAlignment="1">
      <alignment horizontal="center" vertical="center" wrapText="1"/>
    </xf>
    <xf numFmtId="0" fontId="0" fillId="0" borderId="0" xfId="102" applyFont="1" applyFill="1" applyBorder="1" applyAlignment="1" applyProtection="1">
      <alignment vertical="center" wrapText="1"/>
      <protection locked="0"/>
    </xf>
    <xf numFmtId="0" fontId="0" fillId="0" borderId="0" xfId="102" applyFont="1" applyFill="1" applyBorder="1" applyAlignment="1" applyProtection="1">
      <alignment horizontal="right" vertical="center" wrapText="1"/>
      <protection locked="0"/>
    </xf>
    <xf numFmtId="0" fontId="0" fillId="0" borderId="22" xfId="108" applyFont="1" applyBorder="1" applyAlignment="1" applyProtection="1">
      <alignment horizontal="right" vertical="center" wrapText="1"/>
      <protection locked="0"/>
    </xf>
    <xf numFmtId="0" fontId="0" fillId="34" borderId="22" xfId="80" applyFont="1" applyFill="1" applyBorder="1" applyAlignment="1">
      <alignment horizontal="center" vertical="center" wrapText="1"/>
      <protection/>
    </xf>
    <xf numFmtId="0" fontId="0" fillId="34" borderId="22" xfId="0" applyFont="1" applyFill="1" applyBorder="1" applyAlignment="1">
      <alignment horizontal="left" vertical="top" wrapText="1"/>
    </xf>
    <xf numFmtId="0" fontId="61" fillId="0" borderId="20" xfId="74" applyFont="1" applyBorder="1" applyAlignment="1">
      <alignment horizontal="center" vertical="center"/>
      <protection/>
    </xf>
    <xf numFmtId="0" fontId="0" fillId="34" borderId="22" xfId="79" applyFont="1" applyFill="1" applyBorder="1" applyAlignment="1">
      <alignment horizontal="center" vertical="center" wrapText="1"/>
      <protection/>
    </xf>
    <xf numFmtId="0" fontId="12" fillId="16" borderId="22" xfId="102" applyFont="1" applyFill="1" applyBorder="1" applyAlignment="1" applyProtection="1">
      <alignment vertical="center" wrapText="1"/>
      <protection locked="0"/>
    </xf>
    <xf numFmtId="0" fontId="0" fillId="34" borderId="22" xfId="108" applyFont="1" applyFill="1" applyBorder="1" applyAlignment="1">
      <alignment horizontal="center" vertical="center" wrapText="1"/>
      <protection/>
    </xf>
    <xf numFmtId="0" fontId="0" fillId="34" borderId="22" xfId="108" applyFont="1" applyFill="1" applyBorder="1" applyAlignment="1" applyProtection="1">
      <alignment wrapText="1"/>
      <protection locked="0"/>
    </xf>
    <xf numFmtId="0" fontId="0" fillId="35" borderId="22" xfId="81" applyFont="1" applyFill="1" applyBorder="1" applyAlignment="1">
      <alignment horizontal="center" vertical="center" wrapText="1"/>
      <protection/>
    </xf>
    <xf numFmtId="0" fontId="0" fillId="34" borderId="22" xfId="101" applyFont="1" applyFill="1" applyBorder="1" applyAlignment="1">
      <alignment horizontal="center" vertical="center"/>
    </xf>
    <xf numFmtId="0" fontId="10" fillId="34" borderId="22" xfId="0" applyFont="1" applyFill="1" applyBorder="1" applyAlignment="1">
      <alignment wrapText="1"/>
    </xf>
    <xf numFmtId="0" fontId="61" fillId="34" borderId="22" xfId="108" applyFont="1" applyFill="1" applyBorder="1" applyAlignment="1" applyProtection="1">
      <alignment vertical="center" wrapText="1"/>
      <protection locked="0"/>
    </xf>
    <xf numFmtId="0" fontId="0" fillId="34" borderId="22" xfId="108" applyFont="1" applyFill="1" applyBorder="1" applyAlignment="1" applyProtection="1">
      <alignment horizontal="left" vertical="center" wrapText="1"/>
      <protection locked="0"/>
    </xf>
    <xf numFmtId="0" fontId="9" fillId="34" borderId="22" xfId="79" applyFont="1" applyFill="1" applyBorder="1" applyAlignment="1">
      <alignment horizontal="center" vertical="center" wrapText="1"/>
      <protection/>
    </xf>
    <xf numFmtId="0" fontId="0" fillId="34" borderId="22" xfId="79" applyFont="1" applyFill="1" applyBorder="1" applyAlignment="1">
      <alignment horizontal="center" vertical="center" wrapText="1"/>
      <protection/>
    </xf>
    <xf numFmtId="0" fontId="61" fillId="34" borderId="21" xfId="74" applyFont="1" applyFill="1" applyBorder="1" applyAlignment="1">
      <alignment horizontal="center" vertical="center"/>
      <protection/>
    </xf>
    <xf numFmtId="0" fontId="61" fillId="0" borderId="21" xfId="74" applyFont="1" applyBorder="1" applyAlignment="1">
      <alignment horizontal="center" vertical="center"/>
      <protection/>
    </xf>
    <xf numFmtId="0" fontId="2" fillId="36" borderId="27" xfId="102" applyFont="1" applyFill="1" applyBorder="1" applyAlignment="1" applyProtection="1">
      <alignment vertical="center" wrapText="1"/>
      <protection locked="0"/>
    </xf>
    <xf numFmtId="0" fontId="0" fillId="0" borderId="0" xfId="108" applyFont="1" applyBorder="1" applyAlignment="1" applyProtection="1">
      <alignment horizontal="center" vertical="center"/>
      <protection locked="0"/>
    </xf>
    <xf numFmtId="0" fontId="0" fillId="34" borderId="0" xfId="108" applyFont="1" applyFill="1" applyBorder="1" applyAlignment="1" applyProtection="1">
      <alignment horizontal="center" vertical="center"/>
      <protection locked="0"/>
    </xf>
    <xf numFmtId="3" fontId="0" fillId="0" borderId="20" xfId="0" applyNumberFormat="1" applyBorder="1" applyAlignment="1">
      <alignment horizontal="center" vertical="center" wrapText="1"/>
    </xf>
    <xf numFmtId="0" fontId="9" fillId="34" borderId="12" xfId="108" applyFont="1" applyFill="1" applyBorder="1" applyAlignment="1">
      <alignment horizontal="center" vertical="center" wrapText="1"/>
      <protection/>
    </xf>
    <xf numFmtId="0" fontId="61" fillId="0" borderId="12" xfId="0" applyFont="1" applyBorder="1" applyAlignment="1">
      <alignment vertical="center" wrapText="1"/>
    </xf>
    <xf numFmtId="4" fontId="0" fillId="0" borderId="12" xfId="0" applyNumberFormat="1" applyBorder="1" applyAlignment="1">
      <alignment horizontal="center" vertical="center" wrapText="1"/>
    </xf>
    <xf numFmtId="4" fontId="11" fillId="0" borderId="12" xfId="0" applyNumberFormat="1" applyFont="1" applyFill="1" applyBorder="1" applyAlignment="1">
      <alignment horizontal="center" vertical="center" wrapText="1"/>
    </xf>
    <xf numFmtId="0" fontId="13" fillId="0" borderId="0" xfId="0" applyFont="1" applyAlignment="1">
      <alignment wrapText="1"/>
    </xf>
    <xf numFmtId="4" fontId="0" fillId="0" borderId="12" xfId="0" applyNumberFormat="1" applyFont="1" applyBorder="1" applyAlignment="1">
      <alignment horizontal="center" vertical="center" wrapText="1"/>
    </xf>
    <xf numFmtId="0" fontId="0" fillId="0" borderId="12" xfId="0" applyFont="1" applyBorder="1" applyAlignment="1">
      <alignment vertical="center" wrapText="1"/>
    </xf>
    <xf numFmtId="0" fontId="3" fillId="0" borderId="12" xfId="0" applyFont="1" applyBorder="1" applyAlignment="1">
      <alignment vertical="center" wrapText="1"/>
    </xf>
    <xf numFmtId="2"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4" fontId="61" fillId="0" borderId="12" xfId="0" applyNumberFormat="1" applyFont="1" applyBorder="1" applyAlignment="1">
      <alignment horizontal="center" vertical="center" wrapText="1"/>
    </xf>
    <xf numFmtId="0" fontId="2" fillId="36" borderId="0" xfId="102" applyFont="1" applyFill="1" applyBorder="1" applyAlignment="1" applyProtection="1">
      <alignment vertical="center" wrapText="1"/>
      <protection locked="0"/>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65" fillId="0" borderId="29" xfId="0" applyFont="1" applyBorder="1" applyAlignment="1">
      <alignment horizontal="center" vertical="center" wrapText="1"/>
    </xf>
    <xf numFmtId="0" fontId="61" fillId="0" borderId="29" xfId="0" applyFont="1" applyBorder="1" applyAlignment="1">
      <alignment vertical="center" wrapText="1"/>
    </xf>
    <xf numFmtId="3" fontId="0" fillId="0" borderId="29"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34" borderId="22" xfId="103" applyFont="1" applyFill="1" applyBorder="1" applyAlignment="1" applyProtection="1">
      <alignment wrapText="1"/>
      <protection locked="0"/>
    </xf>
    <xf numFmtId="0" fontId="61" fillId="0" borderId="22" xfId="0" applyFont="1" applyBorder="1" applyAlignment="1">
      <alignment horizontal="center" vertical="center" wrapText="1"/>
    </xf>
    <xf numFmtId="0" fontId="61" fillId="0" borderId="22" xfId="0" applyFont="1" applyBorder="1" applyAlignment="1">
      <alignment vertical="center" wrapText="1"/>
    </xf>
    <xf numFmtId="0" fontId="65" fillId="0" borderId="22" xfId="0" applyFont="1" applyBorder="1" applyAlignment="1">
      <alignment vertical="center" wrapText="1"/>
    </xf>
    <xf numFmtId="0" fontId="61" fillId="0" borderId="30" xfId="74" applyFont="1" applyBorder="1" applyAlignment="1">
      <alignment horizontal="center" vertical="center"/>
      <protection/>
    </xf>
    <xf numFmtId="0" fontId="9" fillId="0" borderId="14" xfId="0" applyFont="1" applyFill="1" applyBorder="1" applyAlignment="1">
      <alignment horizontal="center" vertical="center" wrapText="1"/>
    </xf>
    <xf numFmtId="0" fontId="0" fillId="0" borderId="14" xfId="108" applyFont="1" applyBorder="1" applyAlignment="1" applyProtection="1">
      <alignment horizontal="center" vertical="center"/>
      <protection locked="0"/>
    </xf>
    <xf numFmtId="0" fontId="0" fillId="34" borderId="14" xfId="108" applyFont="1" applyFill="1" applyBorder="1" applyAlignment="1" applyProtection="1">
      <alignment horizontal="center" vertical="center"/>
      <protection locked="0"/>
    </xf>
    <xf numFmtId="0" fontId="61" fillId="0" borderId="31" xfId="74" applyFont="1" applyBorder="1" applyAlignment="1">
      <alignment horizontal="center" vertical="center"/>
      <protection/>
    </xf>
    <xf numFmtId="0" fontId="9" fillId="0" borderId="32" xfId="0" applyFont="1" applyFill="1" applyBorder="1" applyAlignment="1">
      <alignment horizontal="center" vertical="center" wrapText="1"/>
    </xf>
    <xf numFmtId="0" fontId="2" fillId="36" borderId="32" xfId="102" applyFont="1" applyFill="1" applyBorder="1" applyAlignment="1" applyProtection="1">
      <alignment vertical="center" wrapText="1"/>
      <protection locked="0"/>
    </xf>
    <xf numFmtId="0" fontId="0" fillId="0" borderId="32" xfId="108" applyFont="1" applyBorder="1" applyAlignment="1" applyProtection="1">
      <alignment horizontal="center" vertical="center"/>
      <protection locked="0"/>
    </xf>
    <xf numFmtId="0" fontId="0" fillId="34" borderId="32" xfId="108" applyFont="1" applyFill="1" applyBorder="1" applyAlignment="1" applyProtection="1">
      <alignment horizontal="center" vertical="center"/>
      <protection locked="0"/>
    </xf>
    <xf numFmtId="3" fontId="0" fillId="34" borderId="20" xfId="0" applyNumberFormat="1" applyFont="1" applyFill="1" applyBorder="1" applyAlignment="1">
      <alignment horizontal="center" vertical="center" wrapText="1"/>
    </xf>
    <xf numFmtId="0" fontId="0" fillId="34" borderId="12" xfId="108" applyFont="1" applyFill="1" applyBorder="1" applyAlignment="1">
      <alignment horizontal="center" vertical="center" wrapText="1"/>
      <protection/>
    </xf>
    <xf numFmtId="0" fontId="8" fillId="34" borderId="12" xfId="0" applyFont="1" applyFill="1" applyBorder="1" applyAlignment="1">
      <alignment horizontal="center" vertical="center" wrapText="1"/>
    </xf>
    <xf numFmtId="0" fontId="8" fillId="34" borderId="12" xfId="0" applyFont="1" applyFill="1" applyBorder="1" applyAlignment="1">
      <alignment horizontal="center" vertical="center"/>
    </xf>
    <xf numFmtId="4" fontId="0" fillId="34" borderId="12" xfId="0" applyNumberFormat="1" applyFont="1" applyFill="1" applyBorder="1" applyAlignment="1">
      <alignment horizontal="center" vertical="center" wrapText="1"/>
    </xf>
    <xf numFmtId="49" fontId="0" fillId="34" borderId="12" xfId="0" applyNumberFormat="1" applyFont="1" applyFill="1" applyBorder="1" applyAlignment="1">
      <alignment horizontal="left" vertical="center" wrapText="1"/>
    </xf>
    <xf numFmtId="1" fontId="0" fillId="34" borderId="12" xfId="0" applyNumberFormat="1" applyFont="1" applyFill="1" applyBorder="1" applyAlignment="1">
      <alignment horizontal="center"/>
    </xf>
    <xf numFmtId="0" fontId="0" fillId="34" borderId="12" xfId="0" applyFont="1" applyFill="1" applyBorder="1" applyAlignment="1">
      <alignment horizontal="center" vertical="center"/>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left" vertical="center" wrapText="1"/>
    </xf>
    <xf numFmtId="0" fontId="10" fillId="34" borderId="12" xfId="0" applyFont="1" applyFill="1" applyBorder="1" applyAlignment="1">
      <alignment horizontal="center" vertical="top" wrapText="1"/>
    </xf>
    <xf numFmtId="0" fontId="0" fillId="34" borderId="12" xfId="0" applyFont="1" applyFill="1" applyBorder="1" applyAlignment="1">
      <alignment horizontal="center" vertical="center" wrapText="1"/>
    </xf>
    <xf numFmtId="0" fontId="0" fillId="34" borderId="12" xfId="0" applyFont="1" applyFill="1" applyBorder="1" applyAlignment="1">
      <alignment wrapText="1"/>
    </xf>
    <xf numFmtId="0" fontId="0" fillId="34" borderId="12" xfId="0" applyFont="1" applyFill="1" applyBorder="1" applyAlignment="1">
      <alignment horizontal="justify" vertical="center"/>
    </xf>
    <xf numFmtId="4" fontId="0" fillId="34" borderId="12" xfId="0" applyNumberFormat="1" applyFont="1" applyFill="1" applyBorder="1" applyAlignment="1">
      <alignment horizontal="left" vertical="center" wrapText="1"/>
    </xf>
    <xf numFmtId="1" fontId="0" fillId="34" borderId="12" xfId="0" applyNumberFormat="1" applyFont="1" applyFill="1" applyBorder="1" applyAlignment="1">
      <alignment horizontal="center" wrapText="1"/>
    </xf>
    <xf numFmtId="0" fontId="0" fillId="34" borderId="12" xfId="0" applyFont="1" applyFill="1" applyBorder="1" applyAlignment="1">
      <alignment horizontal="justify" vertical="center" wrapText="1"/>
    </xf>
    <xf numFmtId="0" fontId="61" fillId="0" borderId="33" xfId="74" applyFont="1" applyBorder="1" applyAlignment="1">
      <alignment horizontal="center" vertical="center"/>
      <protection/>
    </xf>
    <xf numFmtId="0" fontId="9" fillId="0" borderId="34" xfId="0" applyFont="1" applyFill="1" applyBorder="1" applyAlignment="1">
      <alignment horizontal="center" vertical="center" wrapText="1"/>
    </xf>
    <xf numFmtId="0" fontId="2" fillId="36" borderId="34" xfId="102" applyFont="1" applyFill="1" applyBorder="1" applyAlignment="1" applyProtection="1">
      <alignment vertical="center" wrapText="1"/>
      <protection locked="0"/>
    </xf>
    <xf numFmtId="0" fontId="0" fillId="0" borderId="34" xfId="108" applyFont="1" applyBorder="1" applyAlignment="1" applyProtection="1">
      <alignment horizontal="center" vertical="center"/>
      <protection locked="0"/>
    </xf>
    <xf numFmtId="0" fontId="0" fillId="34" borderId="34" xfId="108" applyFont="1" applyFill="1" applyBorder="1" applyAlignment="1" applyProtection="1">
      <alignment horizontal="center" vertical="center"/>
      <protection locked="0"/>
    </xf>
    <xf numFmtId="0" fontId="61" fillId="0" borderId="23" xfId="74" applyFont="1" applyBorder="1" applyAlignment="1">
      <alignment horizontal="center" vertical="center"/>
      <protection/>
    </xf>
    <xf numFmtId="0" fontId="9" fillId="0" borderId="22" xfId="0" applyFont="1" applyFill="1" applyBorder="1" applyAlignment="1">
      <alignment horizontal="center" vertical="center" wrapText="1"/>
    </xf>
    <xf numFmtId="0" fontId="2" fillId="36" borderId="22" xfId="102" applyFont="1" applyFill="1" applyBorder="1" applyAlignment="1" applyProtection="1">
      <alignment vertical="center" wrapText="1"/>
      <protection locked="0"/>
    </xf>
    <xf numFmtId="3" fontId="0" fillId="0" borderId="23" xfId="0" applyNumberFormat="1" applyFont="1" applyBorder="1" applyAlignment="1">
      <alignment horizontal="center" vertical="center" wrapText="1"/>
    </xf>
    <xf numFmtId="0" fontId="0" fillId="34" borderId="22" xfId="108" applyFont="1" applyFill="1" applyBorder="1" applyAlignment="1">
      <alignment horizontal="center" vertical="center" wrapText="1"/>
      <protection/>
    </xf>
    <xf numFmtId="0" fontId="8" fillId="0" borderId="22" xfId="0"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2" xfId="0" applyNumberFormat="1" applyFont="1" applyFill="1" applyBorder="1" applyAlignment="1">
      <alignment horizontal="center" vertical="center" wrapText="1"/>
    </xf>
    <xf numFmtId="0" fontId="0" fillId="0" borderId="22" xfId="0" applyFont="1" applyFill="1" applyBorder="1" applyAlignment="1">
      <alignment wrapText="1"/>
    </xf>
    <xf numFmtId="0" fontId="10" fillId="0" borderId="22" xfId="0" applyFont="1" applyFill="1" applyBorder="1" applyAlignment="1">
      <alignment wrapText="1"/>
    </xf>
    <xf numFmtId="0" fontId="0" fillId="0" borderId="22" xfId="0" applyFont="1" applyFill="1" applyBorder="1" applyAlignment="1">
      <alignment horizontal="center" vertical="top" wrapText="1"/>
    </xf>
    <xf numFmtId="0" fontId="0" fillId="0" borderId="22" xfId="0" applyFont="1" applyFill="1" applyBorder="1" applyAlignment="1">
      <alignment/>
    </xf>
    <xf numFmtId="0" fontId="10" fillId="0" borderId="22" xfId="0" applyFont="1" applyFill="1" applyBorder="1" applyAlignment="1">
      <alignment/>
    </xf>
    <xf numFmtId="0" fontId="0" fillId="0" borderId="22" xfId="0" applyFont="1" applyFill="1" applyBorder="1" applyAlignment="1">
      <alignment horizontal="center" vertical="center"/>
    </xf>
    <xf numFmtId="0" fontId="0" fillId="0" borderId="22" xfId="0" applyFont="1" applyFill="1" applyBorder="1" applyAlignment="1">
      <alignment vertical="top" wrapText="1"/>
    </xf>
    <xf numFmtId="0" fontId="0" fillId="0" borderId="22" xfId="0" applyFont="1" applyFill="1" applyBorder="1" applyAlignment="1">
      <alignment vertical="center"/>
    </xf>
    <xf numFmtId="0" fontId="0" fillId="0" borderId="22" xfId="0" applyFont="1" applyBorder="1" applyAlignment="1">
      <alignment wrapText="1"/>
    </xf>
    <xf numFmtId="3" fontId="0" fillId="0" borderId="22" xfId="0" applyNumberFormat="1" applyFont="1" applyBorder="1" applyAlignment="1">
      <alignment horizontal="center" vertical="center"/>
    </xf>
    <xf numFmtId="0" fontId="0" fillId="0" borderId="22" xfId="0" applyFont="1" applyFill="1" applyBorder="1" applyAlignment="1">
      <alignment horizontal="left" vertical="center" wrapText="1"/>
    </xf>
    <xf numFmtId="0" fontId="10" fillId="0" borderId="22" xfId="0" applyFont="1" applyBorder="1" applyAlignment="1">
      <alignment/>
    </xf>
    <xf numFmtId="0" fontId="0" fillId="0" borderId="22" xfId="0" applyFont="1" applyBorder="1" applyAlignment="1">
      <alignment vertical="center"/>
    </xf>
    <xf numFmtId="4" fontId="0" fillId="0" borderId="22" xfId="0" applyNumberFormat="1" applyFont="1" applyBorder="1" applyAlignment="1">
      <alignment horizontal="left" vertical="center" wrapText="1"/>
    </xf>
    <xf numFmtId="0" fontId="0" fillId="0" borderId="22" xfId="0" applyFont="1" applyFill="1" applyBorder="1" applyAlignment="1">
      <alignment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1" fontId="0" fillId="0" borderId="22" xfId="0" applyNumberFormat="1" applyFont="1" applyBorder="1" applyAlignment="1">
      <alignment horizontal="center" vertical="center" wrapText="1"/>
    </xf>
    <xf numFmtId="0" fontId="0" fillId="34" borderId="22" xfId="0" applyFont="1" applyFill="1" applyBorder="1" applyAlignment="1">
      <alignment vertical="center" wrapText="1"/>
    </xf>
    <xf numFmtId="0" fontId="0" fillId="34" borderId="22" xfId="0" applyFont="1" applyFill="1" applyBorder="1" applyAlignment="1">
      <alignment horizontal="center" vertical="center"/>
    </xf>
    <xf numFmtId="0" fontId="0" fillId="34" borderId="22" xfId="0" applyFont="1" applyFill="1" applyBorder="1" applyAlignment="1">
      <alignment vertical="center"/>
    </xf>
    <xf numFmtId="0" fontId="14" fillId="34"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2" xfId="0" applyFont="1" applyBorder="1" applyAlignment="1">
      <alignment horizontal="center"/>
    </xf>
    <xf numFmtId="49" fontId="0" fillId="0" borderId="22" xfId="0" applyNumberFormat="1" applyFont="1" applyBorder="1" applyAlignment="1">
      <alignment horizontal="left" vertical="center" wrapText="1"/>
    </xf>
    <xf numFmtId="1" fontId="0" fillId="0" borderId="22" xfId="0" applyNumberFormat="1" applyFont="1" applyBorder="1" applyAlignment="1">
      <alignment horizontal="center" wrapText="1"/>
    </xf>
    <xf numFmtId="0" fontId="0" fillId="0" borderId="22" xfId="0" applyFont="1" applyBorder="1" applyAlignment="1">
      <alignment horizontal="center" vertical="top" wrapText="1"/>
    </xf>
    <xf numFmtId="0" fontId="0" fillId="0" borderId="22" xfId="0" applyFont="1" applyFill="1" applyBorder="1" applyAlignment="1">
      <alignment horizontal="center"/>
    </xf>
    <xf numFmtId="1" fontId="0" fillId="0" borderId="22" xfId="0" applyNumberFormat="1" applyFont="1" applyBorder="1" applyAlignment="1">
      <alignment horizontal="center" vertical="center"/>
    </xf>
    <xf numFmtId="0" fontId="0" fillId="0" borderId="22" xfId="0" applyFont="1" applyBorder="1" applyAlignment="1">
      <alignment horizontal="left" vertical="center"/>
    </xf>
    <xf numFmtId="0" fontId="0" fillId="0" borderId="22" xfId="0" applyFont="1" applyBorder="1" applyAlignment="1">
      <alignment vertical="center" wrapText="1"/>
    </xf>
    <xf numFmtId="0" fontId="2" fillId="36" borderId="12" xfId="102" applyFont="1" applyFill="1" applyBorder="1" applyAlignment="1" applyProtection="1">
      <alignment vertical="center" wrapText="1"/>
      <protection locked="0"/>
    </xf>
    <xf numFmtId="0" fontId="0" fillId="0" borderId="12" xfId="108" applyFont="1" applyBorder="1" applyAlignment="1" applyProtection="1">
      <alignment horizontal="center" vertical="center"/>
      <protection locked="0"/>
    </xf>
    <xf numFmtId="0" fontId="0" fillId="34" borderId="12" xfId="108" applyFont="1" applyFill="1" applyBorder="1" applyAlignment="1" applyProtection="1">
      <alignment horizontal="center" vertical="center"/>
      <protection locked="0"/>
    </xf>
    <xf numFmtId="0" fontId="8" fillId="37" borderId="12" xfId="0" applyFont="1" applyFill="1" applyBorder="1" applyAlignment="1">
      <alignment horizontal="left" vertical="center" wrapText="1"/>
    </xf>
    <xf numFmtId="0" fontId="10" fillId="37" borderId="12" xfId="0" applyFont="1" applyFill="1" applyBorder="1" applyAlignment="1">
      <alignment horizontal="center" vertical="center" wrapText="1"/>
    </xf>
    <xf numFmtId="0" fontId="0" fillId="37" borderId="12" xfId="0" applyFont="1" applyFill="1" applyBorder="1" applyAlignment="1">
      <alignment horizontal="left" vertical="center" wrapText="1"/>
    </xf>
    <xf numFmtId="0" fontId="10" fillId="37" borderId="12" xfId="0" applyNumberFormat="1" applyFont="1" applyFill="1" applyBorder="1" applyAlignment="1">
      <alignment horizontal="center" vertical="center" wrapText="1"/>
    </xf>
    <xf numFmtId="0" fontId="10" fillId="37" borderId="12" xfId="0" applyFont="1" applyFill="1" applyBorder="1" applyAlignment="1">
      <alignment horizontal="left" vertical="center" wrapText="1"/>
    </xf>
    <xf numFmtId="0" fontId="0" fillId="37" borderId="12" xfId="0" applyNumberFormat="1" applyFont="1" applyFill="1" applyBorder="1" applyAlignment="1">
      <alignment horizontal="left" vertical="center" wrapText="1"/>
    </xf>
    <xf numFmtId="0" fontId="0" fillId="37" borderId="12" xfId="0" applyNumberFormat="1" applyFont="1" applyFill="1" applyBorder="1" applyAlignment="1">
      <alignment horizontal="center" vertical="center" wrapText="1"/>
    </xf>
    <xf numFmtId="0" fontId="8" fillId="37" borderId="12" xfId="0" applyNumberFormat="1" applyFont="1" applyFill="1" applyBorder="1" applyAlignment="1">
      <alignment horizontal="left" vertical="center" wrapText="1"/>
    </xf>
    <xf numFmtId="0" fontId="10" fillId="37" borderId="12" xfId="0" applyNumberFormat="1" applyFont="1" applyFill="1" applyBorder="1" applyAlignment="1">
      <alignment horizontal="left" vertical="center" wrapText="1"/>
    </xf>
    <xf numFmtId="0" fontId="15" fillId="37"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37" borderId="12" xfId="0" applyFont="1" applyFill="1" applyBorder="1" applyAlignment="1">
      <alignment wrapText="1"/>
    </xf>
    <xf numFmtId="0" fontId="0" fillId="37" borderId="12" xfId="0" applyFont="1" applyFill="1" applyBorder="1" applyAlignment="1">
      <alignment horizontal="center" wrapText="1"/>
    </xf>
    <xf numFmtId="0" fontId="61" fillId="0" borderId="14" xfId="74" applyFont="1" applyBorder="1" applyAlignment="1">
      <alignment horizontal="center" vertical="center"/>
      <protection/>
    </xf>
    <xf numFmtId="2" fontId="61" fillId="0" borderId="14" xfId="74" applyNumberFormat="1" applyFont="1" applyBorder="1" applyAlignment="1">
      <alignment horizontal="center" vertical="center"/>
      <protection/>
    </xf>
    <xf numFmtId="0" fontId="61" fillId="0" borderId="12" xfId="74" applyFont="1" applyBorder="1" applyAlignment="1">
      <alignment horizontal="center" vertical="center"/>
      <protection/>
    </xf>
    <xf numFmtId="2" fontId="61" fillId="0" borderId="12" xfId="74" applyNumberFormat="1" applyFont="1" applyBorder="1" applyAlignment="1">
      <alignment horizontal="center" vertical="center"/>
      <protection/>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61"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100" applyFont="1" applyFill="1" applyBorder="1" applyAlignment="1">
      <alignment horizontal="center" vertical="center"/>
      <protection/>
    </xf>
    <xf numFmtId="0" fontId="0"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1" fillId="0" borderId="12" xfId="0" applyFont="1" applyFill="1" applyBorder="1" applyAlignment="1">
      <alignment vertical="center"/>
    </xf>
    <xf numFmtId="0" fontId="61" fillId="0" borderId="12" xfId="0" applyFont="1" applyBorder="1" applyAlignment="1">
      <alignment horizontal="left" wrapText="1"/>
    </xf>
    <xf numFmtId="0" fontId="61" fillId="0" borderId="12" xfId="0" applyFont="1" applyFill="1" applyBorder="1" applyAlignment="1">
      <alignment horizontal="center" vertical="center" wrapText="1"/>
    </xf>
    <xf numFmtId="0" fontId="61"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61" fillId="0" borderId="12" xfId="0" applyFont="1" applyFill="1" applyBorder="1" applyAlignment="1">
      <alignment vertical="center" wrapText="1"/>
    </xf>
    <xf numFmtId="0" fontId="0" fillId="0" borderId="12" xfId="0" applyFont="1" applyFill="1" applyBorder="1" applyAlignment="1">
      <alignment vertical="top" wrapText="1"/>
    </xf>
    <xf numFmtId="0" fontId="10" fillId="0" borderId="12" xfId="0" applyFont="1" applyFill="1" applyBorder="1" applyAlignment="1">
      <alignment horizontal="center"/>
    </xf>
    <xf numFmtId="0" fontId="0" fillId="0" borderId="12" xfId="0" applyFont="1" applyBorder="1" applyAlignment="1">
      <alignment horizontal="center"/>
    </xf>
    <xf numFmtId="0" fontId="8" fillId="0" borderId="12" xfId="0" applyFont="1" applyFill="1" applyBorder="1" applyAlignment="1">
      <alignment horizontal="center" vertical="center"/>
    </xf>
    <xf numFmtId="0" fontId="61" fillId="0" borderId="12" xfId="0" applyFont="1" applyBorder="1" applyAlignment="1">
      <alignment horizontal="left" vertical="center" wrapText="1"/>
    </xf>
    <xf numFmtId="0" fontId="61" fillId="0" borderId="12" xfId="0" applyFont="1" applyBorder="1" applyAlignment="1">
      <alignment vertical="center"/>
    </xf>
    <xf numFmtId="0" fontId="61" fillId="38" borderId="12" xfId="0" applyFont="1" applyFill="1" applyBorder="1" applyAlignment="1">
      <alignment horizontal="center" vertical="center" wrapText="1"/>
    </xf>
    <xf numFmtId="0" fontId="61" fillId="0" borderId="12" xfId="0" applyFont="1" applyBorder="1" applyAlignment="1">
      <alignment horizontal="left" vertical="center"/>
    </xf>
    <xf numFmtId="0" fontId="61" fillId="38" borderId="12" xfId="0" applyFont="1" applyFill="1" applyBorder="1" applyAlignment="1">
      <alignment horizontal="left" vertical="center" wrapText="1"/>
    </xf>
    <xf numFmtId="0" fontId="61" fillId="0" borderId="12" xfId="0" applyFont="1" applyBorder="1" applyAlignment="1">
      <alignment horizontal="center"/>
    </xf>
    <xf numFmtId="0" fontId="61" fillId="0" borderId="12" xfId="0" applyFont="1" applyBorder="1" applyAlignment="1">
      <alignment vertical="center" wrapText="1"/>
    </xf>
    <xf numFmtId="0" fontId="61" fillId="0" borderId="12" xfId="0" applyFont="1" applyBorder="1" applyAlignment="1">
      <alignment horizontal="center" vertical="center" wrapText="1"/>
    </xf>
    <xf numFmtId="0" fontId="0" fillId="0" borderId="22" xfId="108" applyFont="1" applyFill="1" applyBorder="1" applyAlignment="1" applyProtection="1">
      <alignment horizontal="right" vertical="center" wrapText="1" indent="1"/>
      <protection locked="0"/>
    </xf>
    <xf numFmtId="0" fontId="0" fillId="0" borderId="22" xfId="108" applyFont="1" applyFill="1" applyBorder="1" applyAlignment="1" applyProtection="1">
      <alignment horizontal="right" vertical="center" wrapText="1" indent="1"/>
      <protection locked="0"/>
    </xf>
    <xf numFmtId="0" fontId="0" fillId="0" borderId="24" xfId="108" applyFont="1" applyBorder="1" applyAlignment="1" applyProtection="1">
      <alignment horizontal="right" vertical="center" wrapText="1" indent="1"/>
      <protection locked="0"/>
    </xf>
    <xf numFmtId="0" fontId="0" fillId="0" borderId="24" xfId="108" applyFont="1" applyBorder="1" applyAlignment="1" applyProtection="1">
      <alignment horizontal="right" vertical="center" wrapText="1" indent="1"/>
      <protection locked="0"/>
    </xf>
    <xf numFmtId="0" fontId="0" fillId="0" borderId="22" xfId="108" applyFont="1" applyBorder="1" applyAlignment="1" applyProtection="1">
      <alignment horizontal="right" vertical="center" wrapText="1" indent="1"/>
      <protection locked="0"/>
    </xf>
    <xf numFmtId="0" fontId="0" fillId="34" borderId="22" xfId="108" applyFont="1" applyFill="1" applyBorder="1" applyAlignment="1" applyProtection="1">
      <alignment horizontal="right" vertical="center" wrapText="1" indent="1"/>
      <protection locked="0"/>
    </xf>
    <xf numFmtId="0" fontId="0" fillId="0" borderId="22" xfId="108" applyFont="1" applyFill="1" applyBorder="1" applyAlignment="1" applyProtection="1">
      <alignment horizontal="right" vertical="center" wrapText="1" indent="1"/>
      <protection locked="0"/>
    </xf>
    <xf numFmtId="0" fontId="0" fillId="34" borderId="22" xfId="108" applyFont="1" applyFill="1" applyBorder="1" applyAlignment="1" applyProtection="1">
      <alignment horizontal="right" vertical="center" wrapText="1" indent="1"/>
      <protection locked="0"/>
    </xf>
    <xf numFmtId="0" fontId="61" fillId="34" borderId="22" xfId="108" applyFont="1" applyFill="1" applyBorder="1" applyAlignment="1" applyProtection="1">
      <alignment horizontal="right" vertical="center" wrapText="1"/>
      <protection locked="0"/>
    </xf>
    <xf numFmtId="4" fontId="59" fillId="0" borderId="12" xfId="0" applyNumberFormat="1" applyFont="1" applyBorder="1" applyAlignment="1">
      <alignment horizontal="left" vertical="center" wrapText="1"/>
    </xf>
    <xf numFmtId="0" fontId="0" fillId="35" borderId="22" xfId="108" applyFont="1" applyFill="1" applyBorder="1" applyAlignment="1" applyProtection="1">
      <alignment horizontal="right" vertical="center" wrapText="1" indent="1"/>
      <protection locked="0"/>
    </xf>
    <xf numFmtId="0" fontId="0" fillId="0" borderId="22" xfId="108" applyFont="1" applyBorder="1" applyAlignment="1" applyProtection="1">
      <alignment horizontal="right" vertical="center" wrapText="1" indent="1"/>
      <protection locked="0"/>
    </xf>
    <xf numFmtId="2" fontId="64" fillId="34" borderId="22" xfId="108" applyNumberFormat="1" applyFont="1" applyFill="1" applyBorder="1" applyAlignment="1" applyProtection="1">
      <alignment horizontal="center" vertical="center"/>
      <protection locked="0"/>
    </xf>
    <xf numFmtId="0" fontId="64" fillId="34" borderId="16" xfId="73" applyFont="1" applyFill="1" applyBorder="1" applyAlignment="1">
      <alignment horizontal="center" vertical="center"/>
      <protection/>
    </xf>
    <xf numFmtId="0" fontId="64" fillId="34" borderId="10" xfId="73" applyFont="1" applyFill="1" applyBorder="1" applyAlignment="1">
      <alignment horizontal="center" vertical="center"/>
      <protection/>
    </xf>
    <xf numFmtId="0" fontId="64" fillId="34" borderId="10" xfId="108" applyFont="1" applyFill="1" applyBorder="1" applyAlignment="1" applyProtection="1">
      <alignment horizontal="left" vertical="center" wrapText="1" indent="1"/>
      <protection locked="0"/>
    </xf>
    <xf numFmtId="0" fontId="64" fillId="0" borderId="12" xfId="106" applyFont="1" applyFill="1" applyBorder="1" applyAlignment="1">
      <alignment horizontal="center" vertical="center" wrapText="1"/>
      <protection/>
    </xf>
    <xf numFmtId="2" fontId="64" fillId="34" borderId="10" xfId="73" applyNumberFormat="1" applyFont="1" applyFill="1" applyBorder="1" applyAlignment="1">
      <alignment horizontal="center" vertical="center"/>
      <protection/>
    </xf>
    <xf numFmtId="0" fontId="64" fillId="34" borderId="23" xfId="108" applyFont="1" applyFill="1" applyBorder="1" applyAlignment="1">
      <alignment horizontal="center" vertical="center" wrapText="1"/>
      <protection/>
    </xf>
    <xf numFmtId="0" fontId="64" fillId="34" borderId="22" xfId="79" applyFont="1" applyFill="1" applyBorder="1" applyAlignment="1">
      <alignment horizontal="center" vertical="center" wrapText="1"/>
      <protection/>
    </xf>
    <xf numFmtId="0" fontId="64" fillId="34" borderId="22" xfId="108" applyFont="1" applyFill="1" applyBorder="1" applyAlignment="1" applyProtection="1">
      <alignment horizontal="center" vertical="center"/>
      <protection locked="0"/>
    </xf>
    <xf numFmtId="2" fontId="64" fillId="34" borderId="22" xfId="108" applyNumberFormat="1" applyFont="1" applyFill="1" applyBorder="1" applyAlignment="1" applyProtection="1">
      <alignment horizontal="center" vertical="center"/>
      <protection locked="0"/>
    </xf>
    <xf numFmtId="0" fontId="64" fillId="0" borderId="22" xfId="102" applyFont="1" applyFill="1" applyBorder="1" applyAlignment="1" applyProtection="1">
      <alignment vertical="center" wrapText="1"/>
      <protection locked="0"/>
    </xf>
    <xf numFmtId="0" fontId="64" fillId="34" borderId="10" xfId="108" applyFont="1" applyFill="1" applyBorder="1" applyAlignment="1" applyProtection="1">
      <alignment horizontal="center" vertical="center"/>
      <protection locked="0"/>
    </xf>
    <xf numFmtId="0" fontId="64" fillId="34" borderId="10" xfId="108" applyFont="1" applyFill="1" applyBorder="1" applyAlignment="1" applyProtection="1">
      <alignment vertical="center" wrapText="1"/>
      <protection locked="0"/>
    </xf>
    <xf numFmtId="3" fontId="64" fillId="0" borderId="20" xfId="0" applyNumberFormat="1" applyFont="1" applyBorder="1" applyAlignment="1">
      <alignment horizontal="center" vertical="center" wrapText="1"/>
    </xf>
    <xf numFmtId="0" fontId="66" fillId="34" borderId="12" xfId="108" applyFont="1" applyFill="1" applyBorder="1" applyAlignment="1">
      <alignment horizontal="center" vertical="center" wrapText="1"/>
      <protection/>
    </xf>
    <xf numFmtId="0" fontId="64" fillId="37" borderId="12" xfId="0" applyNumberFormat="1" applyFont="1" applyFill="1" applyBorder="1" applyAlignment="1">
      <alignment horizontal="left" vertical="center" wrapText="1"/>
    </xf>
    <xf numFmtId="0" fontId="64" fillId="37" borderId="12" xfId="0" applyNumberFormat="1" applyFont="1" applyFill="1" applyBorder="1" applyAlignment="1">
      <alignment horizontal="center" vertical="center" wrapText="1"/>
    </xf>
    <xf numFmtId="3" fontId="64" fillId="0" borderId="23" xfId="0" applyNumberFormat="1" applyFont="1" applyBorder="1" applyAlignment="1">
      <alignment horizontal="center" vertical="center" wrapText="1"/>
    </xf>
    <xf numFmtId="0" fontId="64" fillId="35" borderId="22" xfId="108" applyFont="1" applyFill="1" applyBorder="1" applyAlignment="1" applyProtection="1">
      <alignment horizontal="left" vertical="center" wrapText="1"/>
      <protection locked="0"/>
    </xf>
    <xf numFmtId="0" fontId="64" fillId="34" borderId="22" xfId="108" applyFont="1" applyFill="1" applyBorder="1" applyAlignment="1" applyProtection="1">
      <alignment horizontal="center" vertical="center"/>
      <protection locked="0"/>
    </xf>
    <xf numFmtId="0" fontId="63" fillId="0" borderId="12" xfId="0" applyFont="1" applyBorder="1" applyAlignment="1">
      <alignment vertical="center" wrapText="1"/>
    </xf>
    <xf numFmtId="4" fontId="64"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2" fontId="64" fillId="0" borderId="12" xfId="0" applyNumberFormat="1" applyFont="1" applyBorder="1" applyAlignment="1">
      <alignment horizontal="center" vertical="center"/>
    </xf>
    <xf numFmtId="2" fontId="64" fillId="0" borderId="13" xfId="0" applyNumberFormat="1" applyFont="1" applyBorder="1" applyAlignment="1">
      <alignment horizontal="center" vertical="center"/>
    </xf>
    <xf numFmtId="0" fontId="63" fillId="0" borderId="0" xfId="73" applyFont="1">
      <alignment/>
      <protection/>
    </xf>
    <xf numFmtId="0" fontId="64" fillId="0" borderId="22" xfId="82" applyFont="1" applyFill="1" applyBorder="1" applyAlignment="1">
      <alignment horizontal="center" vertical="center" wrapText="1"/>
      <protection/>
    </xf>
    <xf numFmtId="2" fontId="64" fillId="0" borderId="22" xfId="108" applyNumberFormat="1" applyFont="1" applyFill="1" applyBorder="1" applyAlignment="1" applyProtection="1">
      <alignment horizontal="center" vertical="center"/>
      <protection locked="0"/>
    </xf>
    <xf numFmtId="2" fontId="64" fillId="0" borderId="22" xfId="82" applyNumberFormat="1" applyFont="1" applyFill="1" applyBorder="1" applyAlignment="1">
      <alignment horizontal="center" vertical="center" wrapText="1"/>
      <protection/>
    </xf>
    <xf numFmtId="0" fontId="64" fillId="34" borderId="22" xfId="0" applyFont="1" applyFill="1" applyBorder="1" applyAlignment="1">
      <alignment horizontal="center" vertical="center"/>
    </xf>
    <xf numFmtId="0" fontId="64" fillId="34" borderId="10" xfId="108" applyFont="1" applyFill="1" applyBorder="1" applyAlignment="1" applyProtection="1">
      <alignment horizontal="right" vertical="center" wrapText="1" indent="1"/>
      <protection locked="0"/>
    </xf>
    <xf numFmtId="0" fontId="64" fillId="34" borderId="10" xfId="108" applyFont="1" applyFill="1" applyBorder="1" applyAlignment="1" applyProtection="1">
      <alignment horizontal="center" vertical="center"/>
      <protection locked="0"/>
    </xf>
    <xf numFmtId="1" fontId="64" fillId="34" borderId="10" xfId="73" applyNumberFormat="1" applyFont="1" applyFill="1" applyBorder="1" applyAlignment="1">
      <alignment horizontal="center" vertical="center"/>
      <protection/>
    </xf>
    <xf numFmtId="2" fontId="61" fillId="0" borderId="32" xfId="0" applyNumberFormat="1" applyFont="1" applyBorder="1" applyAlignment="1">
      <alignment horizontal="center" vertical="center"/>
    </xf>
    <xf numFmtId="2" fontId="61" fillId="0" borderId="35" xfId="0" applyNumberFormat="1" applyFont="1" applyBorder="1" applyAlignment="1">
      <alignment horizontal="center" vertical="center"/>
    </xf>
    <xf numFmtId="0" fontId="64" fillId="34" borderId="22" xfId="73" applyFont="1" applyFill="1" applyBorder="1" applyAlignment="1">
      <alignment horizontal="center" vertical="center"/>
      <protection/>
    </xf>
    <xf numFmtId="0" fontId="64" fillId="0" borderId="22" xfId="106" applyFont="1" applyFill="1" applyBorder="1" applyAlignment="1">
      <alignment horizontal="center" vertical="center" wrapText="1"/>
      <protection/>
    </xf>
    <xf numFmtId="2" fontId="64" fillId="34" borderId="22" xfId="73" applyNumberFormat="1" applyFont="1" applyFill="1" applyBorder="1" applyAlignment="1">
      <alignment horizontal="center" vertical="center"/>
      <protection/>
    </xf>
    <xf numFmtId="0" fontId="64" fillId="34" borderId="22" xfId="108" applyFont="1" applyFill="1" applyBorder="1" applyAlignment="1" applyProtection="1">
      <alignment horizontal="right" vertical="center" wrapText="1" indent="1"/>
      <protection locked="0"/>
    </xf>
    <xf numFmtId="0" fontId="59" fillId="0" borderId="11" xfId="73" applyFont="1" applyBorder="1" applyAlignment="1">
      <alignment horizontal="center" vertical="center" wrapText="1"/>
      <protection/>
    </xf>
    <xf numFmtId="0" fontId="61" fillId="0" borderId="11" xfId="73" applyFont="1" applyBorder="1" applyAlignment="1">
      <alignment horizontal="center" vertical="center" textRotation="90" wrapText="1"/>
      <protection/>
    </xf>
    <xf numFmtId="0" fontId="61" fillId="0" borderId="11" xfId="73" applyFont="1" applyBorder="1" applyAlignment="1">
      <alignment horizontal="center" vertical="center" textRotation="90"/>
      <protection/>
    </xf>
    <xf numFmtId="0" fontId="61" fillId="0" borderId="36" xfId="73" applyFont="1" applyBorder="1" applyAlignment="1">
      <alignment horizontal="center" vertical="center" textRotation="90" wrapText="1"/>
      <protection/>
    </xf>
    <xf numFmtId="0" fontId="61" fillId="0" borderId="37" xfId="73" applyFont="1" applyBorder="1" applyAlignment="1">
      <alignment horizontal="center" vertical="center" textRotation="90" wrapText="1"/>
      <protection/>
    </xf>
    <xf numFmtId="0" fontId="60" fillId="0" borderId="0" xfId="73" applyFont="1" applyAlignment="1">
      <alignment horizontal="left" vertical="center" wrapText="1"/>
      <protection/>
    </xf>
    <xf numFmtId="0" fontId="0" fillId="0" borderId="0" xfId="0" applyFont="1" applyFill="1" applyAlignment="1">
      <alignment horizontal="left" vertical="center" wrapText="1"/>
    </xf>
    <xf numFmtId="0" fontId="3" fillId="0" borderId="0" xfId="0" applyFont="1" applyAlignment="1">
      <alignment horizontal="left" vertical="top" wrapText="1"/>
    </xf>
    <xf numFmtId="0" fontId="60" fillId="0" borderId="0" xfId="73" applyFont="1" applyAlignment="1">
      <alignment horizontal="right"/>
      <protection/>
    </xf>
    <xf numFmtId="0" fontId="60" fillId="0" borderId="0" xfId="73" applyFont="1" applyAlignment="1">
      <alignment horizontal="center" vertical="center"/>
      <protection/>
    </xf>
    <xf numFmtId="0" fontId="61" fillId="0" borderId="36" xfId="73" applyFont="1" applyBorder="1" applyAlignment="1">
      <alignment horizontal="center" vertical="center" textRotation="90"/>
      <protection/>
    </xf>
    <xf numFmtId="0" fontId="61" fillId="0" borderId="37" xfId="73" applyFont="1" applyBorder="1" applyAlignment="1">
      <alignment horizontal="center" vertical="center" textRotation="90"/>
      <protection/>
    </xf>
    <xf numFmtId="0" fontId="60" fillId="0" borderId="0" xfId="73" applyFont="1" applyAlignment="1">
      <alignment horizontal="left" vertical="center"/>
      <protection/>
    </xf>
    <xf numFmtId="0" fontId="59" fillId="0" borderId="38" xfId="73" applyFont="1" applyBorder="1" applyAlignment="1">
      <alignment horizontal="center" vertical="center" wrapText="1"/>
      <protection/>
    </xf>
    <xf numFmtId="0" fontId="59" fillId="0" borderId="39" xfId="73" applyFont="1" applyBorder="1" applyAlignment="1">
      <alignment horizontal="center" vertical="center" wrapText="1"/>
      <protection/>
    </xf>
    <xf numFmtId="0" fontId="59" fillId="0" borderId="40" xfId="73" applyFont="1" applyBorder="1" applyAlignment="1">
      <alignment horizontal="center" vertical="center" wrapText="1"/>
      <protection/>
    </xf>
    <xf numFmtId="0" fontId="59" fillId="0" borderId="41" xfId="73" applyFont="1" applyBorder="1" applyAlignment="1">
      <alignment horizontal="center" vertical="center"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3" xfId="48"/>
    <cellStyle name="Comma 4" xfId="49"/>
    <cellStyle name="Comma 5" xfId="50"/>
    <cellStyle name="Currency" xfId="51"/>
    <cellStyle name="Currency [0]" xfId="52"/>
    <cellStyle name="Date" xfId="53"/>
    <cellStyle name="Explanatory Text" xfId="54"/>
    <cellStyle name="Fixed" xfId="55"/>
    <cellStyle name="Good" xfId="56"/>
    <cellStyle name="Heading 1" xfId="57"/>
    <cellStyle name="Heading 2" xfId="58"/>
    <cellStyle name="Heading 3" xfId="59"/>
    <cellStyle name="Heading 4" xfId="60"/>
    <cellStyle name="Heading1" xfId="61"/>
    <cellStyle name="Heading2" xfId="62"/>
    <cellStyle name="Input" xfId="63"/>
    <cellStyle name="Linked Cell" xfId="64"/>
    <cellStyle name="Neutral" xfId="65"/>
    <cellStyle name="Normal 10" xfId="66"/>
    <cellStyle name="Normal 10 2" xfId="67"/>
    <cellStyle name="Normal 10 3" xfId="68"/>
    <cellStyle name="Normal 10 3 2" xfId="69"/>
    <cellStyle name="Normal 10 3 3" xfId="70"/>
    <cellStyle name="Normal 10 3 4" xfId="71"/>
    <cellStyle name="Normal 11" xfId="72"/>
    <cellStyle name="Normal 12" xfId="73"/>
    <cellStyle name="Normal 12 2" xfId="74"/>
    <cellStyle name="Normal 12 3" xfId="75"/>
    <cellStyle name="Normal 12 4" xfId="76"/>
    <cellStyle name="Normal 15" xfId="77"/>
    <cellStyle name="Normal 15 2" xfId="78"/>
    <cellStyle name="Normal 15 2 2 3" xfId="79"/>
    <cellStyle name="Normal 15 2 3" xfId="80"/>
    <cellStyle name="Normal 15 3" xfId="81"/>
    <cellStyle name="Normal 16 2" xfId="82"/>
    <cellStyle name="Normal 2" xfId="83"/>
    <cellStyle name="Normal 2 2" xfId="84"/>
    <cellStyle name="Normal 2 2 2" xfId="85"/>
    <cellStyle name="Normal 2 2_OlainesPP_Magonite_08_12_1(no groz)" xfId="86"/>
    <cellStyle name="Normal 2 3" xfId="87"/>
    <cellStyle name="Normal 2 3 2" xfId="88"/>
    <cellStyle name="Normal 3" xfId="89"/>
    <cellStyle name="Normal 4" xfId="90"/>
    <cellStyle name="Normal 45" xfId="91"/>
    <cellStyle name="Normal 5" xfId="92"/>
    <cellStyle name="Normal 5 2" xfId="93"/>
    <cellStyle name="Normal 5 2 2" xfId="94"/>
    <cellStyle name="Normal 5 3" xfId="95"/>
    <cellStyle name="Normal 6" xfId="96"/>
    <cellStyle name="Normal 7" xfId="97"/>
    <cellStyle name="Normal 8" xfId="98"/>
    <cellStyle name="Normal 9" xfId="99"/>
    <cellStyle name="Normal_Dz.Nr1" xfId="100"/>
    <cellStyle name="Normal_Dzm_vaives 2 2" xfId="101"/>
    <cellStyle name="Normal_SandisP_rem_07" xfId="102"/>
    <cellStyle name="Normal_SIENAS" xfId="103"/>
    <cellStyle name="Note" xfId="104"/>
    <cellStyle name="Output" xfId="105"/>
    <cellStyle name="Parasts 2" xfId="106"/>
    <cellStyle name="Percent" xfId="107"/>
    <cellStyle name="Style 1" xfId="108"/>
    <cellStyle name="Title" xfId="109"/>
    <cellStyle name="Total" xfId="110"/>
    <cellStyle name="Warning Text" xfId="111"/>
    <cellStyle name="Стиль 1"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me2\c\Tames&amp;Tames\Formati\kop-tamem-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s>
    <sheetDataSet>
      <sheetData sheetId="4">
        <row r="1">
          <cell r="A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I192"/>
  <sheetViews>
    <sheetView showZeros="0" view="pageBreakPreview" zoomScaleSheetLayoutView="100" zoomScalePageLayoutView="0" workbookViewId="0" topLeftCell="A1">
      <selection activeCell="A31" sqref="A31"/>
    </sheetView>
  </sheetViews>
  <sheetFormatPr defaultColWidth="9.140625" defaultRowHeight="12.75"/>
  <cols>
    <col min="1" max="1" width="12.140625" style="5" customWidth="1"/>
    <col min="2" max="2" width="10.57421875" style="5" customWidth="1"/>
    <col min="3" max="3" width="40.28125" style="5" customWidth="1"/>
    <col min="4" max="4" width="8.140625" style="5" customWidth="1"/>
    <col min="5" max="6" width="9.140625" style="5" customWidth="1"/>
    <col min="7" max="7" width="20.7109375" style="5" customWidth="1"/>
    <col min="8" max="8" width="9.140625" style="5" customWidth="1"/>
    <col min="9" max="9" width="9.140625" style="5" hidden="1" customWidth="1"/>
    <col min="10" max="16384" width="9.140625" style="5" customWidth="1"/>
  </cols>
  <sheetData>
    <row r="1" spans="1:7" s="9" customFormat="1" ht="15">
      <c r="A1" s="338" t="s">
        <v>15</v>
      </c>
      <c r="B1" s="338"/>
      <c r="C1" s="338"/>
      <c r="D1" s="36" t="str">
        <f ca="1">MID(CELL("filename",A1),FIND("]",CELL("filename",A1))+1,255)</f>
        <v>1.1 demontāža</v>
      </c>
      <c r="E1" s="36"/>
      <c r="F1" s="36"/>
      <c r="G1" s="36"/>
    </row>
    <row r="2" spans="1:7" s="9" customFormat="1" ht="15">
      <c r="A2" s="339" t="str">
        <f>C13</f>
        <v>Demontāžas darbi</v>
      </c>
      <c r="B2" s="339"/>
      <c r="C2" s="339"/>
      <c r="D2" s="339"/>
      <c r="E2" s="339"/>
      <c r="F2" s="339"/>
      <c r="G2" s="339"/>
    </row>
    <row r="3" spans="1:7" ht="47.25" customHeight="1">
      <c r="A3" s="6"/>
      <c r="B3" s="6" t="s">
        <v>2</v>
      </c>
      <c r="C3" s="335" t="s">
        <v>22</v>
      </c>
      <c r="D3" s="335"/>
      <c r="E3" s="335"/>
      <c r="F3" s="335"/>
      <c r="G3" s="335"/>
    </row>
    <row r="4" spans="1:7" ht="40.5" customHeight="1">
      <c r="A4" s="6"/>
      <c r="B4" s="6" t="s">
        <v>3</v>
      </c>
      <c r="C4" s="335" t="s">
        <v>23</v>
      </c>
      <c r="D4" s="335"/>
      <c r="E4" s="335"/>
      <c r="F4" s="335"/>
      <c r="G4" s="335"/>
    </row>
    <row r="5" spans="1:7" ht="15">
      <c r="A5" s="6"/>
      <c r="B5" s="6" t="s">
        <v>4</v>
      </c>
      <c r="C5" s="335" t="s">
        <v>24</v>
      </c>
      <c r="D5" s="335"/>
      <c r="E5" s="335"/>
      <c r="F5" s="335"/>
      <c r="G5" s="335"/>
    </row>
    <row r="6" spans="1:7" ht="14.25">
      <c r="A6" s="6"/>
      <c r="B6" s="6" t="s">
        <v>16</v>
      </c>
      <c r="C6" s="7" t="s">
        <v>25</v>
      </c>
      <c r="D6" s="7"/>
      <c r="E6" s="14"/>
      <c r="F6" s="37"/>
      <c r="G6" s="37"/>
    </row>
    <row r="7" spans="1:7" ht="33.75" customHeight="1">
      <c r="A7" s="337"/>
      <c r="B7" s="337"/>
      <c r="C7" s="337"/>
      <c r="D7" s="337"/>
      <c r="E7" s="337"/>
      <c r="F7" s="337"/>
      <c r="G7" s="337"/>
    </row>
    <row r="8" spans="1:7" ht="14.25">
      <c r="A8" s="8"/>
      <c r="B8" s="8"/>
      <c r="D8" s="11"/>
      <c r="E8" s="14"/>
      <c r="F8" s="14"/>
      <c r="G8" s="10"/>
    </row>
    <row r="9" spans="1:7" ht="15" customHeight="1">
      <c r="A9" s="16"/>
      <c r="B9" s="16"/>
      <c r="C9" s="4"/>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49"/>
      <c r="B13" s="50"/>
      <c r="C13" s="51" t="s">
        <v>433</v>
      </c>
      <c r="D13" s="52"/>
      <c r="E13" s="53"/>
      <c r="F13" s="23"/>
      <c r="G13" s="24"/>
    </row>
    <row r="14" spans="1:7" ht="15">
      <c r="A14" s="54">
        <v>1</v>
      </c>
      <c r="B14" s="55"/>
      <c r="C14" s="56" t="s">
        <v>26</v>
      </c>
      <c r="D14" s="57" t="s">
        <v>27</v>
      </c>
      <c r="E14" s="58">
        <v>18.8</v>
      </c>
      <c r="F14" s="21"/>
      <c r="G14" s="22"/>
    </row>
    <row r="15" spans="1:7" ht="25.5">
      <c r="A15" s="54">
        <v>2</v>
      </c>
      <c r="B15" s="55"/>
      <c r="C15" s="56" t="s">
        <v>28</v>
      </c>
      <c r="D15" s="57" t="s">
        <v>29</v>
      </c>
      <c r="E15" s="58">
        <v>836.8</v>
      </c>
      <c r="F15" s="21"/>
      <c r="G15" s="22"/>
    </row>
    <row r="16" spans="1:7" ht="25.5">
      <c r="A16" s="54">
        <v>3</v>
      </c>
      <c r="B16" s="55"/>
      <c r="C16" s="56" t="s">
        <v>30</v>
      </c>
      <c r="D16" s="57" t="s">
        <v>29</v>
      </c>
      <c r="E16" s="58">
        <v>1924</v>
      </c>
      <c r="F16" s="21"/>
      <c r="G16" s="22"/>
    </row>
    <row r="17" spans="1:7" ht="25.5">
      <c r="A17" s="54">
        <v>4</v>
      </c>
      <c r="B17" s="55"/>
      <c r="C17" s="56" t="s">
        <v>31</v>
      </c>
      <c r="D17" s="57" t="s">
        <v>29</v>
      </c>
      <c r="E17" s="58">
        <v>1124.8</v>
      </c>
      <c r="F17" s="21"/>
      <c r="G17" s="22"/>
    </row>
    <row r="18" spans="1:7" ht="15">
      <c r="A18" s="54">
        <v>5</v>
      </c>
      <c r="B18" s="55"/>
      <c r="C18" s="56" t="s">
        <v>32</v>
      </c>
      <c r="D18" s="57" t="s">
        <v>27</v>
      </c>
      <c r="E18" s="58">
        <v>23.2</v>
      </c>
      <c r="F18" s="21"/>
      <c r="G18" s="22"/>
    </row>
    <row r="19" spans="1:7" ht="25.5">
      <c r="A19" s="54">
        <v>6</v>
      </c>
      <c r="B19" s="55"/>
      <c r="C19" s="56" t="s">
        <v>33</v>
      </c>
      <c r="D19" s="57" t="s">
        <v>27</v>
      </c>
      <c r="E19" s="58">
        <v>0.6</v>
      </c>
      <c r="F19" s="21"/>
      <c r="G19" s="22"/>
    </row>
    <row r="20" spans="1:7" ht="25.5">
      <c r="A20" s="54">
        <v>7</v>
      </c>
      <c r="B20" s="55"/>
      <c r="C20" s="59" t="s">
        <v>34</v>
      </c>
      <c r="D20" s="60" t="s">
        <v>35</v>
      </c>
      <c r="E20" s="61">
        <v>8</v>
      </c>
      <c r="F20" s="21"/>
      <c r="G20" s="22"/>
    </row>
    <row r="21" spans="1:7" ht="14.25">
      <c r="A21" s="308" t="s">
        <v>559</v>
      </c>
      <c r="B21" s="55"/>
      <c r="C21" s="309" t="s">
        <v>560</v>
      </c>
      <c r="D21" s="310" t="s">
        <v>29</v>
      </c>
      <c r="E21" s="291">
        <v>25.53</v>
      </c>
      <c r="F21" s="21"/>
      <c r="G21" s="22"/>
    </row>
    <row r="22" spans="1:7" ht="25.5">
      <c r="A22" s="54">
        <v>8</v>
      </c>
      <c r="B22" s="55"/>
      <c r="C22" s="59" t="s">
        <v>36</v>
      </c>
      <c r="D22" s="62" t="s">
        <v>27</v>
      </c>
      <c r="E22" s="61">
        <v>275.7</v>
      </c>
      <c r="F22" s="21"/>
      <c r="G22" s="22"/>
    </row>
    <row r="23" spans="1:7" ht="14.25">
      <c r="A23" s="54">
        <v>9</v>
      </c>
      <c r="B23" s="55"/>
      <c r="C23" s="63" t="s">
        <v>37</v>
      </c>
      <c r="D23" s="64" t="s">
        <v>38</v>
      </c>
      <c r="E23" s="65">
        <f>E22/6</f>
        <v>45.949999999999996</v>
      </c>
      <c r="F23" s="21"/>
      <c r="G23" s="22"/>
    </row>
    <row r="24" spans="1:7" ht="14.25">
      <c r="A24" s="54">
        <v>10</v>
      </c>
      <c r="B24" s="55"/>
      <c r="C24" s="66" t="s">
        <v>39</v>
      </c>
      <c r="D24" s="67" t="s">
        <v>27</v>
      </c>
      <c r="E24" s="68">
        <v>275.7</v>
      </c>
      <c r="F24" s="21"/>
      <c r="G24" s="22"/>
    </row>
    <row r="25" spans="1:7" ht="15">
      <c r="A25" s="38"/>
      <c r="B25" s="39"/>
      <c r="C25" s="40"/>
      <c r="D25" s="41"/>
      <c r="E25" s="42"/>
      <c r="F25" s="21"/>
      <c r="G25" s="22"/>
    </row>
    <row r="26" spans="1:7" ht="15">
      <c r="A26" s="38"/>
      <c r="B26" s="39"/>
      <c r="C26" s="40"/>
      <c r="D26" s="41"/>
      <c r="E26" s="42"/>
      <c r="F26" s="21"/>
      <c r="G26" s="22"/>
    </row>
    <row r="27" spans="1:7" ht="15">
      <c r="A27" s="38"/>
      <c r="B27" s="39"/>
      <c r="C27" s="40"/>
      <c r="D27" s="41"/>
      <c r="E27" s="42"/>
      <c r="F27" s="21"/>
      <c r="G27" s="22"/>
    </row>
    <row r="28" spans="1:7" ht="15">
      <c r="A28" s="38" t="s">
        <v>13</v>
      </c>
      <c r="B28" s="39"/>
      <c r="C28" s="40"/>
      <c r="D28" s="41"/>
      <c r="E28" s="42"/>
      <c r="F28" s="21"/>
      <c r="G28" s="22"/>
    </row>
    <row r="29" spans="1:7" ht="72" customHeight="1">
      <c r="A29" s="336" t="s">
        <v>572</v>
      </c>
      <c r="B29" s="336"/>
      <c r="C29" s="336"/>
      <c r="D29" s="336"/>
      <c r="E29" s="336"/>
      <c r="F29" s="336"/>
      <c r="G29" s="336"/>
    </row>
    <row r="30" spans="1:7" ht="15">
      <c r="A30" s="38"/>
      <c r="B30" s="39"/>
      <c r="C30" s="40"/>
      <c r="D30" s="41"/>
      <c r="E30" s="42"/>
      <c r="F30" s="21"/>
      <c r="G30" s="22"/>
    </row>
    <row r="31" spans="1:7" ht="15">
      <c r="A31" s="38"/>
      <c r="B31" s="39"/>
      <c r="C31" s="40"/>
      <c r="D31" s="41"/>
      <c r="E31" s="42"/>
      <c r="F31" s="21"/>
      <c r="G31" s="22"/>
    </row>
    <row r="32" spans="1:7" ht="15">
      <c r="A32" s="38"/>
      <c r="B32" s="39"/>
      <c r="C32" s="40"/>
      <c r="D32" s="41"/>
      <c r="E32" s="42"/>
      <c r="F32" s="21"/>
      <c r="G32" s="22"/>
    </row>
    <row r="33" spans="1:7" ht="15">
      <c r="A33" s="38"/>
      <c r="B33" s="39"/>
      <c r="C33" s="40"/>
      <c r="D33" s="41"/>
      <c r="E33" s="42"/>
      <c r="F33" s="21"/>
      <c r="G33" s="22"/>
    </row>
    <row r="34" spans="1:7" ht="15">
      <c r="A34" s="38"/>
      <c r="B34" s="39"/>
      <c r="C34" s="40"/>
      <c r="D34" s="41"/>
      <c r="E34" s="42"/>
      <c r="F34" s="21"/>
      <c r="G34" s="22"/>
    </row>
    <row r="35" spans="1:7" ht="15">
      <c r="A35" s="38"/>
      <c r="B35" s="39"/>
      <c r="C35" s="40"/>
      <c r="D35" s="41"/>
      <c r="E35" s="42"/>
      <c r="F35" s="21"/>
      <c r="G35" s="22"/>
    </row>
    <row r="36" spans="1:7" ht="15">
      <c r="A36" s="38"/>
      <c r="B36" s="39"/>
      <c r="C36" s="40"/>
      <c r="D36" s="41"/>
      <c r="E36" s="42"/>
      <c r="F36" s="21"/>
      <c r="G36" s="22"/>
    </row>
    <row r="37" spans="1:7" ht="15">
      <c r="A37" s="38"/>
      <c r="B37" s="39"/>
      <c r="C37" s="40"/>
      <c r="D37" s="41"/>
      <c r="E37" s="42"/>
      <c r="F37" s="21"/>
      <c r="G37" s="22"/>
    </row>
    <row r="38" spans="1:7" ht="15">
      <c r="A38" s="38"/>
      <c r="B38" s="39"/>
      <c r="C38" s="40"/>
      <c r="D38" s="41"/>
      <c r="E38" s="42"/>
      <c r="F38" s="21"/>
      <c r="G38" s="22"/>
    </row>
    <row r="39" spans="1:7" ht="15">
      <c r="A39" s="38"/>
      <c r="B39" s="39"/>
      <c r="C39" s="40"/>
      <c r="D39" s="41"/>
      <c r="E39" s="42"/>
      <c r="F39" s="21"/>
      <c r="G39" s="22"/>
    </row>
    <row r="40" spans="1:7" ht="15">
      <c r="A40" s="38"/>
      <c r="B40" s="39"/>
      <c r="C40" s="40"/>
      <c r="D40" s="41"/>
      <c r="E40" s="42"/>
      <c r="F40" s="21"/>
      <c r="G40" s="22"/>
    </row>
    <row r="41" spans="1:7" ht="15">
      <c r="A41" s="38"/>
      <c r="B41" s="39"/>
      <c r="C41" s="40"/>
      <c r="D41" s="41"/>
      <c r="E41" s="42"/>
      <c r="F41" s="21"/>
      <c r="G41" s="22"/>
    </row>
    <row r="42" spans="1:7" ht="15">
      <c r="A42" s="38"/>
      <c r="B42" s="39"/>
      <c r="C42" s="40"/>
      <c r="D42" s="41"/>
      <c r="E42" s="42"/>
      <c r="F42" s="21"/>
      <c r="G42" s="22"/>
    </row>
    <row r="43" spans="1:7" ht="15">
      <c r="A43" s="38"/>
      <c r="B43" s="39"/>
      <c r="C43" s="40"/>
      <c r="D43" s="41"/>
      <c r="E43" s="42"/>
      <c r="F43" s="21"/>
      <c r="G43" s="22"/>
    </row>
    <row r="44" spans="1:7" ht="15">
      <c r="A44" s="38"/>
      <c r="B44" s="39"/>
      <c r="C44" s="40"/>
      <c r="D44" s="41"/>
      <c r="E44" s="42"/>
      <c r="F44" s="21"/>
      <c r="G44" s="22"/>
    </row>
    <row r="45" spans="1:7" ht="15">
      <c r="A45" s="38"/>
      <c r="B45" s="39"/>
      <c r="C45" s="40"/>
      <c r="D45" s="41"/>
      <c r="E45" s="42"/>
      <c r="F45" s="21"/>
      <c r="G45" s="22"/>
    </row>
    <row r="46" spans="1:7" ht="15">
      <c r="A46" s="38"/>
      <c r="B46" s="39"/>
      <c r="C46" s="40"/>
      <c r="D46" s="41"/>
      <c r="E46" s="42"/>
      <c r="F46" s="21"/>
      <c r="G46" s="22"/>
    </row>
    <row r="47" spans="1:7" ht="15">
      <c r="A47" s="38"/>
      <c r="B47" s="39"/>
      <c r="C47" s="40"/>
      <c r="D47" s="41"/>
      <c r="E47" s="42"/>
      <c r="F47" s="21"/>
      <c r="G47" s="22"/>
    </row>
    <row r="48" spans="1:7" ht="15">
      <c r="A48" s="38"/>
      <c r="B48" s="39"/>
      <c r="C48" s="40"/>
      <c r="D48" s="41"/>
      <c r="E48" s="42"/>
      <c r="F48" s="21"/>
      <c r="G48" s="22"/>
    </row>
    <row r="49" spans="1:7" ht="15">
      <c r="A49" s="38"/>
      <c r="B49" s="39"/>
      <c r="C49" s="40"/>
      <c r="D49" s="41"/>
      <c r="E49" s="42"/>
      <c r="F49" s="21"/>
      <c r="G49" s="22"/>
    </row>
    <row r="50" spans="1:7" ht="15">
      <c r="A50" s="38"/>
      <c r="B50" s="39"/>
      <c r="C50" s="40"/>
      <c r="D50" s="41"/>
      <c r="E50" s="42"/>
      <c r="F50" s="21"/>
      <c r="G50" s="22"/>
    </row>
    <row r="51" spans="1:7" ht="15">
      <c r="A51" s="38"/>
      <c r="B51" s="39"/>
      <c r="C51" s="40"/>
      <c r="D51" s="41"/>
      <c r="E51" s="42"/>
      <c r="F51" s="21"/>
      <c r="G51" s="22"/>
    </row>
    <row r="52" spans="1:7" ht="15">
      <c r="A52" s="38"/>
      <c r="B52" s="39"/>
      <c r="C52" s="40"/>
      <c r="D52" s="41"/>
      <c r="E52" s="42"/>
      <c r="F52" s="21"/>
      <c r="G52" s="22"/>
    </row>
    <row r="53" spans="1:7" ht="15">
      <c r="A53" s="38"/>
      <c r="B53" s="39"/>
      <c r="C53" s="40"/>
      <c r="D53" s="41"/>
      <c r="E53" s="42"/>
      <c r="F53" s="21"/>
      <c r="G53" s="22"/>
    </row>
    <row r="54" spans="1:7" ht="15">
      <c r="A54" s="38"/>
      <c r="B54" s="39"/>
      <c r="C54" s="40"/>
      <c r="D54" s="41"/>
      <c r="E54" s="42"/>
      <c r="F54" s="21"/>
      <c r="G54" s="22"/>
    </row>
    <row r="55" spans="1:7" ht="15">
      <c r="A55" s="38"/>
      <c r="B55" s="39"/>
      <c r="C55" s="40"/>
      <c r="D55" s="41"/>
      <c r="E55" s="42"/>
      <c r="F55" s="21"/>
      <c r="G55" s="22"/>
    </row>
    <row r="56" spans="1:7" ht="15">
      <c r="A56" s="38"/>
      <c r="B56" s="39"/>
      <c r="C56" s="40"/>
      <c r="D56" s="41"/>
      <c r="E56" s="42"/>
      <c r="F56" s="21"/>
      <c r="G56" s="22"/>
    </row>
    <row r="57" spans="1:7" ht="15">
      <c r="A57" s="38"/>
      <c r="B57" s="39"/>
      <c r="C57" s="40"/>
      <c r="D57" s="41"/>
      <c r="E57" s="42"/>
      <c r="F57" s="21"/>
      <c r="G57" s="22"/>
    </row>
    <row r="58" spans="1:7" ht="15">
      <c r="A58" s="38"/>
      <c r="B58" s="39"/>
      <c r="C58" s="40"/>
      <c r="D58" s="41"/>
      <c r="E58" s="42"/>
      <c r="F58" s="21"/>
      <c r="G58" s="22"/>
    </row>
    <row r="59" spans="1:7" ht="15">
      <c r="A59" s="38"/>
      <c r="B59" s="39"/>
      <c r="C59" s="40"/>
      <c r="D59" s="41"/>
      <c r="E59" s="42"/>
      <c r="F59" s="21"/>
      <c r="G59" s="22"/>
    </row>
    <row r="60" spans="1:7" ht="15">
      <c r="A60" s="38"/>
      <c r="B60" s="39"/>
      <c r="C60" s="40"/>
      <c r="D60" s="41"/>
      <c r="E60" s="42"/>
      <c r="F60" s="21"/>
      <c r="G60" s="22"/>
    </row>
    <row r="61" spans="1:7" ht="15">
      <c r="A61" s="38"/>
      <c r="B61" s="39"/>
      <c r="C61" s="40"/>
      <c r="D61" s="41"/>
      <c r="E61" s="42"/>
      <c r="F61" s="21"/>
      <c r="G61" s="22"/>
    </row>
    <row r="62" spans="1:7" ht="15">
      <c r="A62" s="38"/>
      <c r="B62" s="39"/>
      <c r="C62" s="40"/>
      <c r="D62" s="41"/>
      <c r="E62" s="42"/>
      <c r="F62" s="21"/>
      <c r="G62" s="22"/>
    </row>
    <row r="63" spans="1:7" ht="15">
      <c r="A63" s="38"/>
      <c r="B63" s="39"/>
      <c r="C63" s="40"/>
      <c r="D63" s="41"/>
      <c r="E63" s="42"/>
      <c r="F63" s="21"/>
      <c r="G63" s="22"/>
    </row>
    <row r="64" spans="1:7" ht="15">
      <c r="A64" s="38"/>
      <c r="B64" s="39"/>
      <c r="C64" s="40"/>
      <c r="D64" s="41"/>
      <c r="E64" s="42"/>
      <c r="F64" s="21"/>
      <c r="G64" s="22"/>
    </row>
    <row r="65" spans="1:7" ht="15">
      <c r="A65" s="38"/>
      <c r="B65" s="39"/>
      <c r="C65" s="40"/>
      <c r="D65" s="41"/>
      <c r="E65" s="42"/>
      <c r="F65" s="21"/>
      <c r="G65" s="22"/>
    </row>
    <row r="66" spans="1:7" ht="15">
      <c r="A66" s="38"/>
      <c r="B66" s="39"/>
      <c r="C66" s="40"/>
      <c r="D66" s="41"/>
      <c r="E66" s="42"/>
      <c r="F66" s="21"/>
      <c r="G66" s="22"/>
    </row>
    <row r="67" spans="1:7" ht="15">
      <c r="A67" s="38"/>
      <c r="B67" s="39"/>
      <c r="C67" s="40"/>
      <c r="D67" s="41"/>
      <c r="E67" s="42"/>
      <c r="F67" s="21"/>
      <c r="G67" s="22"/>
    </row>
    <row r="68" spans="1:7" ht="15">
      <c r="A68" s="38"/>
      <c r="B68" s="39"/>
      <c r="C68" s="40"/>
      <c r="D68" s="41"/>
      <c r="E68" s="42"/>
      <c r="F68" s="21"/>
      <c r="G68" s="22"/>
    </row>
    <row r="69" spans="1:7" ht="15">
      <c r="A69" s="38"/>
      <c r="B69" s="39"/>
      <c r="C69" s="40"/>
      <c r="D69" s="41"/>
      <c r="E69" s="42"/>
      <c r="F69" s="21"/>
      <c r="G69" s="22"/>
    </row>
    <row r="70" spans="1:7" ht="15">
      <c r="A70" s="38"/>
      <c r="B70" s="39"/>
      <c r="C70" s="40"/>
      <c r="D70" s="41"/>
      <c r="E70" s="42"/>
      <c r="F70" s="21"/>
      <c r="G70" s="22"/>
    </row>
    <row r="71" spans="1:7" ht="15">
      <c r="A71" s="38"/>
      <c r="B71" s="39"/>
      <c r="C71" s="40"/>
      <c r="D71" s="41"/>
      <c r="E71" s="42"/>
      <c r="F71" s="21"/>
      <c r="G71" s="22"/>
    </row>
    <row r="72" spans="1:7" ht="15">
      <c r="A72" s="38"/>
      <c r="B72" s="39"/>
      <c r="C72" s="40"/>
      <c r="D72" s="41"/>
      <c r="E72" s="42"/>
      <c r="F72" s="21"/>
      <c r="G72" s="22"/>
    </row>
    <row r="73" spans="1:7" ht="15">
      <c r="A73" s="38"/>
      <c r="B73" s="39"/>
      <c r="C73" s="40"/>
      <c r="D73" s="41"/>
      <c r="E73" s="42"/>
      <c r="F73" s="21"/>
      <c r="G73" s="22"/>
    </row>
    <row r="74" spans="1:7" ht="15">
      <c r="A74" s="38"/>
      <c r="B74" s="39"/>
      <c r="C74" s="40"/>
      <c r="D74" s="41"/>
      <c r="E74" s="42"/>
      <c r="F74" s="21"/>
      <c r="G74" s="22"/>
    </row>
    <row r="75" spans="1:7" ht="15">
      <c r="A75" s="38"/>
      <c r="B75" s="39"/>
      <c r="C75" s="40"/>
      <c r="D75" s="41"/>
      <c r="E75" s="42"/>
      <c r="F75" s="21"/>
      <c r="G75" s="22"/>
    </row>
    <row r="76" spans="1:7" ht="15">
      <c r="A76" s="38"/>
      <c r="B76" s="39"/>
      <c r="C76" s="40"/>
      <c r="D76" s="41"/>
      <c r="E76" s="42"/>
      <c r="F76" s="21"/>
      <c r="G76" s="22"/>
    </row>
    <row r="77" spans="1:7" ht="15">
      <c r="A77" s="38"/>
      <c r="B77" s="39"/>
      <c r="C77" s="40"/>
      <c r="D77" s="41"/>
      <c r="E77" s="42"/>
      <c r="F77" s="21"/>
      <c r="G77" s="22"/>
    </row>
    <row r="78" spans="1:7" ht="15">
      <c r="A78" s="38"/>
      <c r="B78" s="39"/>
      <c r="C78" s="40"/>
      <c r="D78" s="41"/>
      <c r="E78" s="42"/>
      <c r="F78" s="21"/>
      <c r="G78" s="22"/>
    </row>
    <row r="79" spans="1:7" ht="15">
      <c r="A79" s="38"/>
      <c r="B79" s="39"/>
      <c r="C79" s="40"/>
      <c r="D79" s="41"/>
      <c r="E79" s="42"/>
      <c r="F79" s="21"/>
      <c r="G79" s="22"/>
    </row>
    <row r="80" spans="1:7" ht="15">
      <c r="A80" s="38"/>
      <c r="B80" s="39"/>
      <c r="C80" s="40"/>
      <c r="D80" s="41"/>
      <c r="E80" s="42"/>
      <c r="F80" s="21"/>
      <c r="G80" s="22"/>
    </row>
    <row r="81" spans="1:7" ht="15">
      <c r="A81" s="38"/>
      <c r="B81" s="39"/>
      <c r="C81" s="40"/>
      <c r="D81" s="41"/>
      <c r="E81" s="42"/>
      <c r="F81" s="21"/>
      <c r="G81" s="22"/>
    </row>
    <row r="82" spans="1:7" ht="15">
      <c r="A82" s="38"/>
      <c r="B82" s="39"/>
      <c r="C82" s="40"/>
      <c r="D82" s="41"/>
      <c r="E82" s="42"/>
      <c r="F82" s="21"/>
      <c r="G82" s="22"/>
    </row>
    <row r="83" spans="1:7" ht="15">
      <c r="A83" s="38"/>
      <c r="B83" s="39"/>
      <c r="C83" s="40"/>
      <c r="D83" s="41"/>
      <c r="E83" s="42"/>
      <c r="F83" s="21"/>
      <c r="G83" s="22"/>
    </row>
    <row r="84" spans="1:7" ht="15">
      <c r="A84" s="38"/>
      <c r="B84" s="39"/>
      <c r="C84" s="40"/>
      <c r="D84" s="41"/>
      <c r="E84" s="42"/>
      <c r="F84" s="21"/>
      <c r="G84" s="22"/>
    </row>
    <row r="85" spans="1:7" ht="15">
      <c r="A85" s="38"/>
      <c r="B85" s="39"/>
      <c r="C85" s="40"/>
      <c r="D85" s="41"/>
      <c r="E85" s="42"/>
      <c r="F85" s="21"/>
      <c r="G85" s="22"/>
    </row>
    <row r="86" spans="1:7" ht="15">
      <c r="A86" s="38"/>
      <c r="B86" s="39"/>
      <c r="C86" s="40"/>
      <c r="D86" s="41"/>
      <c r="E86" s="42"/>
      <c r="F86" s="21"/>
      <c r="G86" s="22"/>
    </row>
    <row r="87" spans="1:7" ht="15">
      <c r="A87" s="38"/>
      <c r="B87" s="39"/>
      <c r="C87" s="40"/>
      <c r="D87" s="41"/>
      <c r="E87" s="42"/>
      <c r="F87" s="21"/>
      <c r="G87" s="22"/>
    </row>
    <row r="88" spans="1:7" ht="15">
      <c r="A88" s="38"/>
      <c r="B88" s="39"/>
      <c r="C88" s="40"/>
      <c r="D88" s="41"/>
      <c r="E88" s="42"/>
      <c r="F88" s="21"/>
      <c r="G88" s="22"/>
    </row>
    <row r="89" spans="1:7" ht="15">
      <c r="A89" s="38"/>
      <c r="B89" s="39"/>
      <c r="C89" s="40"/>
      <c r="D89" s="41"/>
      <c r="E89" s="42"/>
      <c r="F89" s="21"/>
      <c r="G89" s="22"/>
    </row>
    <row r="90" spans="1:7" ht="15">
      <c r="A90" s="38"/>
      <c r="B90" s="39"/>
      <c r="C90" s="40"/>
      <c r="D90" s="41"/>
      <c r="E90" s="42"/>
      <c r="F90" s="21"/>
      <c r="G90" s="22"/>
    </row>
    <row r="91" spans="1:7" ht="15">
      <c r="A91" s="38"/>
      <c r="B91" s="39"/>
      <c r="C91" s="40"/>
      <c r="D91" s="41"/>
      <c r="E91" s="42"/>
      <c r="F91" s="21"/>
      <c r="G91" s="22"/>
    </row>
    <row r="92" spans="1:7" ht="15">
      <c r="A92" s="38"/>
      <c r="B92" s="39"/>
      <c r="C92" s="40"/>
      <c r="D92" s="41"/>
      <c r="E92" s="42"/>
      <c r="F92" s="21"/>
      <c r="G92" s="22"/>
    </row>
    <row r="93" spans="1:7" ht="15">
      <c r="A93" s="38"/>
      <c r="B93" s="39"/>
      <c r="C93" s="40"/>
      <c r="D93" s="41"/>
      <c r="E93" s="42"/>
      <c r="F93" s="21"/>
      <c r="G93" s="22"/>
    </row>
    <row r="94" spans="1:7" ht="15">
      <c r="A94" s="38"/>
      <c r="B94" s="39"/>
      <c r="C94" s="40"/>
      <c r="D94" s="41"/>
      <c r="E94" s="42"/>
      <c r="F94" s="21"/>
      <c r="G94" s="22"/>
    </row>
    <row r="95" spans="1:7" ht="15">
      <c r="A95" s="38"/>
      <c r="B95" s="39"/>
      <c r="C95" s="40"/>
      <c r="D95" s="41"/>
      <c r="E95" s="42"/>
      <c r="F95" s="21"/>
      <c r="G95" s="22"/>
    </row>
    <row r="96" spans="1:7" ht="15">
      <c r="A96" s="38"/>
      <c r="B96" s="39"/>
      <c r="C96" s="40"/>
      <c r="D96" s="41"/>
      <c r="E96" s="42"/>
      <c r="F96" s="21"/>
      <c r="G96" s="22"/>
    </row>
    <row r="97" spans="1:7" ht="15">
      <c r="A97" s="38"/>
      <c r="B97" s="39"/>
      <c r="C97" s="40"/>
      <c r="D97" s="41"/>
      <c r="E97" s="42"/>
      <c r="F97" s="21"/>
      <c r="G97" s="22"/>
    </row>
    <row r="98" spans="1:7" ht="15">
      <c r="A98" s="38"/>
      <c r="B98" s="39"/>
      <c r="C98" s="40"/>
      <c r="D98" s="41"/>
      <c r="E98" s="42"/>
      <c r="F98" s="21"/>
      <c r="G98" s="22"/>
    </row>
    <row r="99" spans="1:7" ht="15">
      <c r="A99" s="38"/>
      <c r="B99" s="39"/>
      <c r="C99" s="40"/>
      <c r="D99" s="41"/>
      <c r="E99" s="42"/>
      <c r="F99" s="21"/>
      <c r="G99" s="22"/>
    </row>
    <row r="100" spans="1:7" ht="15">
      <c r="A100" s="38"/>
      <c r="B100" s="39"/>
      <c r="C100" s="40"/>
      <c r="D100" s="41"/>
      <c r="E100" s="42"/>
      <c r="F100" s="21"/>
      <c r="G100" s="22"/>
    </row>
    <row r="101" spans="1:7" ht="15">
      <c r="A101" s="38"/>
      <c r="B101" s="39"/>
      <c r="C101" s="40"/>
      <c r="D101" s="41"/>
      <c r="E101" s="42"/>
      <c r="F101" s="21"/>
      <c r="G101" s="22"/>
    </row>
    <row r="102" spans="1:7" ht="15">
      <c r="A102" s="38"/>
      <c r="B102" s="39"/>
      <c r="C102" s="40"/>
      <c r="D102" s="41"/>
      <c r="E102" s="42"/>
      <c r="F102" s="21"/>
      <c r="G102" s="22"/>
    </row>
    <row r="103" spans="1:7" ht="15">
      <c r="A103" s="38"/>
      <c r="B103" s="39"/>
      <c r="C103" s="40"/>
      <c r="D103" s="41"/>
      <c r="E103" s="42"/>
      <c r="F103" s="21"/>
      <c r="G103" s="22"/>
    </row>
    <row r="104" spans="1:7" ht="15">
      <c r="A104" s="38"/>
      <c r="B104" s="39"/>
      <c r="C104" s="40"/>
      <c r="D104" s="41"/>
      <c r="E104" s="42"/>
      <c r="F104" s="21"/>
      <c r="G104" s="22"/>
    </row>
    <row r="105" spans="1:7" ht="15">
      <c r="A105" s="38"/>
      <c r="B105" s="39"/>
      <c r="C105" s="40"/>
      <c r="D105" s="41"/>
      <c r="E105" s="42"/>
      <c r="F105" s="21"/>
      <c r="G105" s="22"/>
    </row>
    <row r="106" spans="1:7" ht="15">
      <c r="A106" s="38"/>
      <c r="B106" s="39"/>
      <c r="C106" s="40"/>
      <c r="D106" s="41"/>
      <c r="E106" s="42"/>
      <c r="F106" s="21"/>
      <c r="G106" s="22"/>
    </row>
    <row r="107" spans="1:7" ht="15">
      <c r="A107" s="38"/>
      <c r="B107" s="39"/>
      <c r="C107" s="40"/>
      <c r="D107" s="41"/>
      <c r="E107" s="42"/>
      <c r="F107" s="21"/>
      <c r="G107" s="22"/>
    </row>
    <row r="108" spans="1:7" ht="15">
      <c r="A108" s="38"/>
      <c r="B108" s="39"/>
      <c r="C108" s="40"/>
      <c r="D108" s="41"/>
      <c r="E108" s="42"/>
      <c r="F108" s="21"/>
      <c r="G108" s="22"/>
    </row>
    <row r="109" spans="1:7" ht="15">
      <c r="A109" s="38"/>
      <c r="B109" s="39"/>
      <c r="C109" s="40"/>
      <c r="D109" s="41"/>
      <c r="E109" s="42"/>
      <c r="F109" s="21"/>
      <c r="G109" s="22"/>
    </row>
    <row r="110" spans="1:7" ht="15">
      <c r="A110" s="38"/>
      <c r="B110" s="39"/>
      <c r="C110" s="40"/>
      <c r="D110" s="41"/>
      <c r="E110" s="42"/>
      <c r="F110" s="21"/>
      <c r="G110" s="22"/>
    </row>
    <row r="111" spans="1:7" ht="15">
      <c r="A111" s="38"/>
      <c r="B111" s="39"/>
      <c r="C111" s="40"/>
      <c r="D111" s="41"/>
      <c r="E111" s="42"/>
      <c r="F111" s="21"/>
      <c r="G111" s="22"/>
    </row>
    <row r="112" spans="1:7" ht="15">
      <c r="A112" s="38"/>
      <c r="B112" s="39"/>
      <c r="C112" s="40"/>
      <c r="D112" s="41"/>
      <c r="E112" s="42"/>
      <c r="F112" s="21"/>
      <c r="G112" s="22"/>
    </row>
    <row r="113" spans="1:7" ht="15">
      <c r="A113" s="38"/>
      <c r="B113" s="39"/>
      <c r="C113" s="40"/>
      <c r="D113" s="41"/>
      <c r="E113" s="42"/>
      <c r="F113" s="21"/>
      <c r="G113" s="22"/>
    </row>
    <row r="114" spans="1:7" ht="15">
      <c r="A114" s="38"/>
      <c r="B114" s="39"/>
      <c r="C114" s="40"/>
      <c r="D114" s="41"/>
      <c r="E114" s="42"/>
      <c r="F114" s="21"/>
      <c r="G114" s="22"/>
    </row>
    <row r="115" spans="1:7" ht="15">
      <c r="A115" s="38"/>
      <c r="B115" s="39"/>
      <c r="C115" s="40"/>
      <c r="D115" s="41"/>
      <c r="E115" s="42"/>
      <c r="F115" s="21"/>
      <c r="G115" s="22"/>
    </row>
    <row r="116" spans="1:7" ht="15">
      <c r="A116" s="38"/>
      <c r="B116" s="39"/>
      <c r="C116" s="40"/>
      <c r="D116" s="41"/>
      <c r="E116" s="42"/>
      <c r="F116" s="21"/>
      <c r="G116" s="22"/>
    </row>
    <row r="117" spans="1:7" ht="15">
      <c r="A117" s="38"/>
      <c r="B117" s="39"/>
      <c r="C117" s="40"/>
      <c r="D117" s="41"/>
      <c r="E117" s="42"/>
      <c r="F117" s="21"/>
      <c r="G117" s="22"/>
    </row>
    <row r="118" spans="1:7" ht="15">
      <c r="A118" s="38"/>
      <c r="B118" s="39"/>
      <c r="C118" s="40"/>
      <c r="D118" s="41"/>
      <c r="E118" s="42"/>
      <c r="F118" s="21"/>
      <c r="G118" s="22"/>
    </row>
    <row r="119" spans="1:7" ht="15">
      <c r="A119" s="38"/>
      <c r="B119" s="39"/>
      <c r="C119" s="40"/>
      <c r="D119" s="41"/>
      <c r="E119" s="42"/>
      <c r="F119" s="21"/>
      <c r="G119" s="22"/>
    </row>
    <row r="120" spans="1:7" ht="15">
      <c r="A120" s="38"/>
      <c r="B120" s="39"/>
      <c r="C120" s="40"/>
      <c r="D120" s="41"/>
      <c r="E120" s="42"/>
      <c r="F120" s="21"/>
      <c r="G120" s="22"/>
    </row>
    <row r="121" spans="1:7" ht="15">
      <c r="A121" s="38"/>
      <c r="B121" s="39"/>
      <c r="C121" s="40"/>
      <c r="D121" s="41"/>
      <c r="E121" s="42"/>
      <c r="F121" s="21"/>
      <c r="G121" s="22"/>
    </row>
    <row r="122" spans="1:7" ht="15">
      <c r="A122" s="38"/>
      <c r="B122" s="39"/>
      <c r="C122" s="40"/>
      <c r="D122" s="41"/>
      <c r="E122" s="42"/>
      <c r="F122" s="21"/>
      <c r="G122" s="22"/>
    </row>
    <row r="123" spans="1:7" ht="15">
      <c r="A123" s="38"/>
      <c r="B123" s="39"/>
      <c r="C123" s="40"/>
      <c r="D123" s="41"/>
      <c r="E123" s="42"/>
      <c r="F123" s="21"/>
      <c r="G123" s="22"/>
    </row>
    <row r="124" spans="1:7" ht="15">
      <c r="A124" s="38"/>
      <c r="B124" s="39"/>
      <c r="C124" s="40"/>
      <c r="D124" s="41"/>
      <c r="E124" s="42"/>
      <c r="F124" s="21"/>
      <c r="G124" s="22"/>
    </row>
    <row r="125" spans="1:7" ht="15">
      <c r="A125" s="38"/>
      <c r="B125" s="39"/>
      <c r="C125" s="40"/>
      <c r="D125" s="41"/>
      <c r="E125" s="42"/>
      <c r="F125" s="21"/>
      <c r="G125" s="22"/>
    </row>
    <row r="126" spans="1:7" ht="15">
      <c r="A126" s="38"/>
      <c r="B126" s="39"/>
      <c r="C126" s="40"/>
      <c r="D126" s="41"/>
      <c r="E126" s="42"/>
      <c r="F126" s="21"/>
      <c r="G126" s="22"/>
    </row>
    <row r="127" spans="1:7" ht="15">
      <c r="A127" s="38"/>
      <c r="B127" s="39"/>
      <c r="C127" s="40"/>
      <c r="D127" s="41"/>
      <c r="E127" s="42"/>
      <c r="F127" s="21"/>
      <c r="G127" s="22"/>
    </row>
    <row r="128" spans="1:7" ht="15">
      <c r="A128" s="38"/>
      <c r="B128" s="39"/>
      <c r="C128" s="40"/>
      <c r="D128" s="41"/>
      <c r="E128" s="42"/>
      <c r="F128" s="21"/>
      <c r="G128" s="22"/>
    </row>
    <row r="129" spans="1:7" ht="15">
      <c r="A129" s="38"/>
      <c r="B129" s="39"/>
      <c r="C129" s="40"/>
      <c r="D129" s="41"/>
      <c r="E129" s="42"/>
      <c r="F129" s="21"/>
      <c r="G129" s="22"/>
    </row>
    <row r="130" spans="1:7" ht="15">
      <c r="A130" s="38"/>
      <c r="B130" s="39"/>
      <c r="C130" s="40"/>
      <c r="D130" s="41"/>
      <c r="E130" s="42"/>
      <c r="F130" s="21"/>
      <c r="G130" s="22"/>
    </row>
    <row r="131" spans="1:7" ht="15">
      <c r="A131" s="38"/>
      <c r="B131" s="39"/>
      <c r="C131" s="40"/>
      <c r="D131" s="41"/>
      <c r="E131" s="42"/>
      <c r="F131" s="21"/>
      <c r="G131" s="22"/>
    </row>
    <row r="132" spans="1:7" ht="15">
      <c r="A132" s="38"/>
      <c r="B132" s="39"/>
      <c r="C132" s="40"/>
      <c r="D132" s="41"/>
      <c r="E132" s="42"/>
      <c r="F132" s="21"/>
      <c r="G132" s="22"/>
    </row>
    <row r="133" spans="1:7" ht="15">
      <c r="A133" s="38"/>
      <c r="B133" s="39"/>
      <c r="C133" s="40"/>
      <c r="D133" s="41"/>
      <c r="E133" s="42"/>
      <c r="F133" s="21"/>
      <c r="G133" s="22"/>
    </row>
    <row r="134" spans="1:7" ht="15">
      <c r="A134" s="38"/>
      <c r="B134" s="39"/>
      <c r="C134" s="40"/>
      <c r="D134" s="41"/>
      <c r="E134" s="42"/>
      <c r="F134" s="21"/>
      <c r="G134" s="22"/>
    </row>
    <row r="135" spans="1:7" ht="15">
      <c r="A135" s="38"/>
      <c r="B135" s="39"/>
      <c r="C135" s="40"/>
      <c r="D135" s="41"/>
      <c r="E135" s="42"/>
      <c r="F135" s="21"/>
      <c r="G135" s="22"/>
    </row>
    <row r="136" spans="1:7" ht="15">
      <c r="A136" s="38"/>
      <c r="B136" s="39"/>
      <c r="C136" s="40"/>
      <c r="D136" s="41"/>
      <c r="E136" s="42"/>
      <c r="F136" s="21"/>
      <c r="G136" s="22"/>
    </row>
    <row r="137" spans="1:7" ht="15">
      <c r="A137" s="38"/>
      <c r="B137" s="39"/>
      <c r="C137" s="40"/>
      <c r="D137" s="41"/>
      <c r="E137" s="42"/>
      <c r="F137" s="21"/>
      <c r="G137" s="22"/>
    </row>
    <row r="138" spans="1:7" ht="15">
      <c r="A138" s="38"/>
      <c r="B138" s="39"/>
      <c r="C138" s="40"/>
      <c r="D138" s="41"/>
      <c r="E138" s="42"/>
      <c r="F138" s="21"/>
      <c r="G138" s="22"/>
    </row>
    <row r="139" spans="1:7" ht="15">
      <c r="A139" s="38"/>
      <c r="B139" s="39"/>
      <c r="C139" s="40"/>
      <c r="D139" s="41"/>
      <c r="E139" s="42"/>
      <c r="F139" s="21"/>
      <c r="G139" s="22"/>
    </row>
    <row r="140" spans="1:7" ht="15">
      <c r="A140" s="38"/>
      <c r="B140" s="39"/>
      <c r="C140" s="40"/>
      <c r="D140" s="41"/>
      <c r="E140" s="42"/>
      <c r="F140" s="21"/>
      <c r="G140" s="22"/>
    </row>
    <row r="141" spans="1:7" ht="15">
      <c r="A141" s="38"/>
      <c r="B141" s="39"/>
      <c r="C141" s="40"/>
      <c r="D141" s="41"/>
      <c r="E141" s="42"/>
      <c r="F141" s="21"/>
      <c r="G141" s="22"/>
    </row>
    <row r="142" spans="1:7" ht="15">
      <c r="A142" s="38"/>
      <c r="B142" s="39"/>
      <c r="C142" s="40"/>
      <c r="D142" s="41"/>
      <c r="E142" s="42"/>
      <c r="F142" s="21"/>
      <c r="G142" s="22"/>
    </row>
    <row r="143" spans="1:7" ht="15">
      <c r="A143" s="38"/>
      <c r="B143" s="39"/>
      <c r="C143" s="40"/>
      <c r="D143" s="41"/>
      <c r="E143" s="42"/>
      <c r="F143" s="21"/>
      <c r="G143" s="22"/>
    </row>
    <row r="144" spans="1:7" ht="15">
      <c r="A144" s="38"/>
      <c r="B144" s="39"/>
      <c r="C144" s="40"/>
      <c r="D144" s="41"/>
      <c r="E144" s="42"/>
      <c r="F144" s="21"/>
      <c r="G144" s="22"/>
    </row>
    <row r="145" spans="1:7" ht="15">
      <c r="A145" s="38"/>
      <c r="B145" s="39"/>
      <c r="C145" s="40"/>
      <c r="D145" s="41"/>
      <c r="E145" s="42"/>
      <c r="F145" s="21"/>
      <c r="G145" s="22"/>
    </row>
    <row r="146" spans="1:7" ht="15">
      <c r="A146" s="38"/>
      <c r="B146" s="39"/>
      <c r="C146" s="40"/>
      <c r="D146" s="41"/>
      <c r="E146" s="42"/>
      <c r="F146" s="21"/>
      <c r="G146" s="22"/>
    </row>
    <row r="147" spans="1:7" ht="15">
      <c r="A147" s="38"/>
      <c r="B147" s="39"/>
      <c r="C147" s="40"/>
      <c r="D147" s="41"/>
      <c r="E147" s="42"/>
      <c r="F147" s="21"/>
      <c r="G147" s="22"/>
    </row>
    <row r="148" spans="1:7" ht="15">
      <c r="A148" s="38"/>
      <c r="B148" s="39"/>
      <c r="C148" s="40"/>
      <c r="D148" s="41"/>
      <c r="E148" s="42"/>
      <c r="F148" s="21"/>
      <c r="G148" s="22"/>
    </row>
    <row r="149" spans="1:7" ht="15">
      <c r="A149" s="38"/>
      <c r="B149" s="39"/>
      <c r="C149" s="40"/>
      <c r="D149" s="41"/>
      <c r="E149" s="42"/>
      <c r="F149" s="21"/>
      <c r="G149" s="22"/>
    </row>
    <row r="150" spans="1:7" ht="15">
      <c r="A150" s="38"/>
      <c r="B150" s="39"/>
      <c r="C150" s="40"/>
      <c r="D150" s="41"/>
      <c r="E150" s="42"/>
      <c r="F150" s="21"/>
      <c r="G150" s="22"/>
    </row>
    <row r="151" spans="1:7" ht="15">
      <c r="A151" s="38"/>
      <c r="B151" s="39"/>
      <c r="C151" s="40"/>
      <c r="D151" s="41"/>
      <c r="E151" s="42"/>
      <c r="F151" s="21"/>
      <c r="G151" s="22"/>
    </row>
    <row r="152" spans="1:7" ht="15">
      <c r="A152" s="38"/>
      <c r="B152" s="39"/>
      <c r="C152" s="40"/>
      <c r="D152" s="41"/>
      <c r="E152" s="42"/>
      <c r="F152" s="21"/>
      <c r="G152" s="22"/>
    </row>
    <row r="153" spans="1:7" ht="15">
      <c r="A153" s="38"/>
      <c r="B153" s="39"/>
      <c r="C153" s="40"/>
      <c r="D153" s="41"/>
      <c r="E153" s="42"/>
      <c r="F153" s="21"/>
      <c r="G153" s="22"/>
    </row>
    <row r="154" spans="1:7" ht="15">
      <c r="A154" s="38"/>
      <c r="B154" s="39"/>
      <c r="C154" s="40"/>
      <c r="D154" s="41"/>
      <c r="E154" s="42"/>
      <c r="F154" s="21"/>
      <c r="G154" s="22"/>
    </row>
    <row r="155" spans="1:7" ht="15">
      <c r="A155" s="38"/>
      <c r="B155" s="39"/>
      <c r="C155" s="40"/>
      <c r="D155" s="41"/>
      <c r="E155" s="42"/>
      <c r="F155" s="21"/>
      <c r="G155" s="22"/>
    </row>
    <row r="156" spans="1:7" ht="15">
      <c r="A156" s="38"/>
      <c r="B156" s="39"/>
      <c r="C156" s="40"/>
      <c r="D156" s="41"/>
      <c r="E156" s="42"/>
      <c r="F156" s="21"/>
      <c r="G156" s="22"/>
    </row>
    <row r="157" spans="1:7" ht="15">
      <c r="A157" s="38"/>
      <c r="B157" s="39"/>
      <c r="C157" s="40"/>
      <c r="D157" s="41"/>
      <c r="E157" s="42"/>
      <c r="F157" s="21"/>
      <c r="G157" s="22"/>
    </row>
    <row r="158" spans="1:7" ht="15">
      <c r="A158" s="38"/>
      <c r="B158" s="39"/>
      <c r="C158" s="40"/>
      <c r="D158" s="41"/>
      <c r="E158" s="42"/>
      <c r="F158" s="21"/>
      <c r="G158" s="22"/>
    </row>
    <row r="159" spans="1:7" ht="15">
      <c r="A159" s="38"/>
      <c r="B159" s="39"/>
      <c r="C159" s="40"/>
      <c r="D159" s="41"/>
      <c r="E159" s="42"/>
      <c r="F159" s="21"/>
      <c r="G159" s="22"/>
    </row>
    <row r="160" spans="1:7" ht="15">
      <c r="A160" s="38"/>
      <c r="B160" s="39"/>
      <c r="C160" s="40"/>
      <c r="D160" s="41"/>
      <c r="E160" s="42"/>
      <c r="F160" s="21"/>
      <c r="G160" s="22"/>
    </row>
    <row r="161" spans="1:7" ht="15">
      <c r="A161" s="38"/>
      <c r="B161" s="39"/>
      <c r="C161" s="40"/>
      <c r="D161" s="41"/>
      <c r="E161" s="42"/>
      <c r="F161" s="21"/>
      <c r="G161" s="22"/>
    </row>
    <row r="162" spans="1:7" ht="15">
      <c r="A162" s="38"/>
      <c r="B162" s="39"/>
      <c r="C162" s="40"/>
      <c r="D162" s="41"/>
      <c r="E162" s="42"/>
      <c r="F162" s="21"/>
      <c r="G162" s="22"/>
    </row>
    <row r="163" spans="1:7" ht="15">
      <c r="A163" s="38"/>
      <c r="B163" s="39"/>
      <c r="C163" s="40"/>
      <c r="D163" s="41"/>
      <c r="E163" s="42"/>
      <c r="F163" s="21"/>
      <c r="G163" s="22"/>
    </row>
    <row r="164" spans="1:7" ht="15">
      <c r="A164" s="38"/>
      <c r="B164" s="39"/>
      <c r="C164" s="40"/>
      <c r="D164" s="41"/>
      <c r="E164" s="42"/>
      <c r="F164" s="21"/>
      <c r="G164" s="22"/>
    </row>
    <row r="165" spans="1:7" ht="15">
      <c r="A165" s="38"/>
      <c r="B165" s="39"/>
      <c r="C165" s="40"/>
      <c r="D165" s="41"/>
      <c r="E165" s="42"/>
      <c r="F165" s="21"/>
      <c r="G165" s="22"/>
    </row>
    <row r="166" spans="1:7" ht="15">
      <c r="A166" s="38"/>
      <c r="B166" s="39"/>
      <c r="C166" s="40"/>
      <c r="D166" s="41"/>
      <c r="E166" s="42"/>
      <c r="F166" s="21"/>
      <c r="G166" s="22"/>
    </row>
    <row r="167" spans="1:7" ht="15">
      <c r="A167" s="38"/>
      <c r="B167" s="39"/>
      <c r="C167" s="40"/>
      <c r="D167" s="41"/>
      <c r="E167" s="42"/>
      <c r="F167" s="21"/>
      <c r="G167" s="22"/>
    </row>
    <row r="168" spans="1:7" ht="15">
      <c r="A168" s="38"/>
      <c r="B168" s="39"/>
      <c r="C168" s="40"/>
      <c r="D168" s="41"/>
      <c r="E168" s="42"/>
      <c r="F168" s="21"/>
      <c r="G168" s="22"/>
    </row>
    <row r="169" spans="1:7" ht="15">
      <c r="A169" s="38"/>
      <c r="B169" s="39"/>
      <c r="C169" s="40"/>
      <c r="D169" s="41"/>
      <c r="E169" s="42"/>
      <c r="F169" s="21"/>
      <c r="G169" s="22"/>
    </row>
    <row r="170" spans="1:7" ht="15">
      <c r="A170" s="38"/>
      <c r="B170" s="39"/>
      <c r="C170" s="40"/>
      <c r="D170" s="41"/>
      <c r="E170" s="42"/>
      <c r="F170" s="21"/>
      <c r="G170" s="22"/>
    </row>
    <row r="171" spans="1:7" ht="15">
      <c r="A171" s="38"/>
      <c r="B171" s="39"/>
      <c r="C171" s="40"/>
      <c r="D171" s="41"/>
      <c r="E171" s="42"/>
      <c r="F171" s="21"/>
      <c r="G171" s="22"/>
    </row>
    <row r="172" spans="1:7" ht="15">
      <c r="A172" s="38"/>
      <c r="B172" s="39"/>
      <c r="C172" s="40"/>
      <c r="D172" s="41"/>
      <c r="E172" s="42"/>
      <c r="F172" s="21"/>
      <c r="G172" s="22"/>
    </row>
    <row r="173" spans="1:7" ht="15">
      <c r="A173" s="38"/>
      <c r="B173" s="39"/>
      <c r="C173" s="40"/>
      <c r="D173" s="41"/>
      <c r="E173" s="42"/>
      <c r="F173" s="21"/>
      <c r="G173" s="22"/>
    </row>
    <row r="174" spans="1:7" ht="15">
      <c r="A174" s="38"/>
      <c r="B174" s="39"/>
      <c r="C174" s="40"/>
      <c r="D174" s="41"/>
      <c r="E174" s="42"/>
      <c r="F174" s="21"/>
      <c r="G174" s="22"/>
    </row>
    <row r="175" spans="1:7" ht="15">
      <c r="A175" s="38"/>
      <c r="B175" s="39"/>
      <c r="C175" s="40"/>
      <c r="D175" s="41"/>
      <c r="E175" s="42"/>
      <c r="F175" s="21"/>
      <c r="G175" s="22"/>
    </row>
    <row r="176" spans="1:7" ht="15">
      <c r="A176" s="38"/>
      <c r="B176" s="39"/>
      <c r="C176" s="40"/>
      <c r="D176" s="41"/>
      <c r="E176" s="42"/>
      <c r="F176" s="21"/>
      <c r="G176" s="22"/>
    </row>
    <row r="177" spans="1:7" ht="15">
      <c r="A177" s="38"/>
      <c r="B177" s="39"/>
      <c r="C177" s="40"/>
      <c r="D177" s="41"/>
      <c r="E177" s="42"/>
      <c r="F177" s="21"/>
      <c r="G177" s="22"/>
    </row>
    <row r="178" spans="1:7" s="17" customFormat="1" ht="14.25">
      <c r="A178" s="28"/>
      <c r="B178" s="29"/>
      <c r="C178" s="30"/>
      <c r="D178" s="31"/>
      <c r="E178" s="12"/>
      <c r="F178" s="12"/>
      <c r="G178" s="32"/>
    </row>
    <row r="179" spans="1:7" ht="15">
      <c r="A179" s="13"/>
      <c r="B179" s="13"/>
      <c r="C179" s="18"/>
      <c r="D179" s="19"/>
      <c r="E179" s="18"/>
      <c r="F179" s="18" t="s">
        <v>6</v>
      </c>
      <c r="G179" s="20"/>
    </row>
    <row r="181" s="25" customFormat="1" ht="12.75" customHeight="1">
      <c r="B181" s="26" t="s">
        <v>13</v>
      </c>
    </row>
    <row r="182" spans="1:7" s="25" customFormat="1" ht="45" customHeight="1">
      <c r="A182" s="336" t="s">
        <v>14</v>
      </c>
      <c r="B182" s="336"/>
      <c r="C182" s="336"/>
      <c r="D182" s="336"/>
      <c r="E182" s="336"/>
      <c r="F182" s="336"/>
      <c r="G182" s="336"/>
    </row>
    <row r="183" spans="1:9" s="25" customFormat="1" ht="96" customHeight="1">
      <c r="A183" s="336"/>
      <c r="B183" s="336"/>
      <c r="C183" s="336"/>
      <c r="D183" s="336"/>
      <c r="E183" s="336"/>
      <c r="F183" s="336"/>
      <c r="G183" s="336"/>
      <c r="H183" s="336"/>
      <c r="I183" s="336"/>
    </row>
    <row r="184" s="25" customFormat="1" ht="12.75" customHeight="1">
      <c r="B184" s="27"/>
    </row>
    <row r="185" ht="14.25">
      <c r="B185" s="5" t="s">
        <v>0</v>
      </c>
    </row>
    <row r="186" ht="14.25" customHeight="1">
      <c r="C186" s="33" t="s">
        <v>1</v>
      </c>
    </row>
    <row r="187" spans="3:4" ht="14.25">
      <c r="C187" s="34" t="s">
        <v>11</v>
      </c>
      <c r="D187" s="35"/>
    </row>
    <row r="190" spans="2:3" ht="28.5">
      <c r="B190" s="46" t="s">
        <v>12</v>
      </c>
      <c r="C190" s="44"/>
    </row>
    <row r="191" spans="2:3" ht="14.25">
      <c r="B191" s="45"/>
      <c r="C191" s="33" t="s">
        <v>20</v>
      </c>
    </row>
    <row r="192" spans="2:3" ht="14.25">
      <c r="B192" s="43"/>
      <c r="C192" s="34" t="s">
        <v>21</v>
      </c>
    </row>
  </sheetData>
  <sheetProtection/>
  <mergeCells count="17">
    <mergeCell ref="A29:G29"/>
    <mergeCell ref="A183:G183"/>
    <mergeCell ref="H183:I183"/>
    <mergeCell ref="A182:G182"/>
    <mergeCell ref="A7:G7"/>
    <mergeCell ref="A1:C1"/>
    <mergeCell ref="A2:G2"/>
    <mergeCell ref="G11:G12"/>
    <mergeCell ref="A11:A12"/>
    <mergeCell ref="B11:B12"/>
    <mergeCell ref="C11:C12"/>
    <mergeCell ref="D11:D12"/>
    <mergeCell ref="E11:E12"/>
    <mergeCell ref="F11:F12"/>
    <mergeCell ref="C3:G3"/>
    <mergeCell ref="C4:G4"/>
    <mergeCell ref="C5:G5"/>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tabColor rgb="FFFFFF00"/>
  </sheetPr>
  <dimension ref="A1:H88"/>
  <sheetViews>
    <sheetView showZeros="0" tabSelected="1" view="pageBreakPreview" zoomScaleSheetLayoutView="100" zoomScalePageLayoutView="0" workbookViewId="0" topLeftCell="A61">
      <selection activeCell="D69" sqref="D69"/>
    </sheetView>
  </sheetViews>
  <sheetFormatPr defaultColWidth="9.140625" defaultRowHeight="12.75"/>
  <cols>
    <col min="1" max="1" width="12.140625" style="5" customWidth="1"/>
    <col min="2" max="2" width="11.00390625" style="5" customWidth="1"/>
    <col min="3" max="4" width="40.28125" style="5" customWidth="1"/>
    <col min="5" max="5" width="8.140625" style="5" customWidth="1"/>
    <col min="6" max="6" width="9.140625" style="5" customWidth="1"/>
    <col min="7" max="7" width="11.8515625" style="5" customWidth="1"/>
    <col min="8" max="8" width="20.7109375" style="5" customWidth="1"/>
    <col min="9" max="9" width="9.140625" style="5" customWidth="1"/>
    <col min="10" max="10" width="0" style="5" hidden="1" customWidth="1"/>
    <col min="11" max="16384" width="9.140625" style="5" customWidth="1"/>
  </cols>
  <sheetData>
    <row r="1" spans="1:8" s="9" customFormat="1" ht="15">
      <c r="A1" s="338" t="s">
        <v>15</v>
      </c>
      <c r="B1" s="338"/>
      <c r="C1" s="338"/>
      <c r="D1" s="47"/>
      <c r="E1" s="36" t="str">
        <f ca="1">MID(CELL("filename",A1),FIND("]",CELL("filename",A1))+1,255)</f>
        <v>2.4 vent.</v>
      </c>
      <c r="F1" s="36"/>
      <c r="G1" s="36"/>
      <c r="H1" s="36"/>
    </row>
    <row r="2" spans="1:8" s="9" customFormat="1" ht="15">
      <c r="A2" s="339" t="str">
        <f>C13</f>
        <v>Ventilācija</v>
      </c>
      <c r="B2" s="339"/>
      <c r="C2" s="339"/>
      <c r="D2" s="339"/>
      <c r="E2" s="339"/>
      <c r="F2" s="339"/>
      <c r="G2" s="339"/>
      <c r="H2" s="339"/>
    </row>
    <row r="3" spans="1:8" ht="47.25" customHeight="1">
      <c r="A3" s="6"/>
      <c r="B3" s="6" t="s">
        <v>2</v>
      </c>
      <c r="C3" s="335" t="str">
        <f>'1.1 demontāža'!C3</f>
        <v>Daugavpils pilsētas krievu vidusskola-licejs</v>
      </c>
      <c r="D3" s="335"/>
      <c r="E3" s="335"/>
      <c r="F3" s="335"/>
      <c r="G3" s="335"/>
      <c r="H3" s="335"/>
    </row>
    <row r="4" spans="1:8" ht="40.5" customHeight="1">
      <c r="A4" s="6"/>
      <c r="B4" s="6" t="s">
        <v>3</v>
      </c>
      <c r="C4" s="335" t="str">
        <f>'1.1 demontāža'!C4</f>
        <v>Daugavpils pilsētas krievu vidusskolas-liceja ēkas telpu vienkāršotas atjaunošanas projekts</v>
      </c>
      <c r="D4" s="335"/>
      <c r="E4" s="335"/>
      <c r="F4" s="335"/>
      <c r="G4" s="335"/>
      <c r="H4" s="335"/>
    </row>
    <row r="5" spans="1:8" ht="15">
      <c r="A5" s="6"/>
      <c r="B5" s="6" t="s">
        <v>4</v>
      </c>
      <c r="C5" s="342" t="str">
        <f>'1.1 demontāža'!C5</f>
        <v>Tautas iela 59, Daugavpils</v>
      </c>
      <c r="D5" s="342"/>
      <c r="E5" s="342"/>
      <c r="F5" s="342"/>
      <c r="G5" s="342"/>
      <c r="H5" s="342"/>
    </row>
    <row r="6" spans="1:8" ht="14.25">
      <c r="A6" s="6"/>
      <c r="B6" s="6" t="s">
        <v>16</v>
      </c>
      <c r="C6" s="7" t="str">
        <f>'1.1 demontāža'!C6</f>
        <v>D-2016/567</v>
      </c>
      <c r="D6" s="7"/>
      <c r="E6" s="7"/>
      <c r="F6" s="14"/>
      <c r="G6" s="37"/>
      <c r="H6" s="37"/>
    </row>
    <row r="7" spans="1:8" ht="33.75" customHeight="1">
      <c r="A7" s="337">
        <f>'1.1 demontāža'!A7:G7</f>
        <v>0</v>
      </c>
      <c r="B7" s="337"/>
      <c r="C7" s="337"/>
      <c r="D7" s="337"/>
      <c r="E7" s="337"/>
      <c r="F7" s="337"/>
      <c r="G7" s="337"/>
      <c r="H7" s="337"/>
    </row>
    <row r="8" spans="1:8" ht="14.25">
      <c r="A8" s="8"/>
      <c r="B8" s="8"/>
      <c r="E8" s="11"/>
      <c r="F8" s="14"/>
      <c r="G8" s="14"/>
      <c r="H8" s="10"/>
    </row>
    <row r="9" spans="1:8" ht="15" customHeight="1">
      <c r="A9" s="16"/>
      <c r="B9" s="16"/>
      <c r="C9" s="4">
        <f>'1.1 demontāža'!C9</f>
        <v>0</v>
      </c>
      <c r="D9" s="4"/>
      <c r="G9" s="15"/>
      <c r="H9" s="15"/>
    </row>
    <row r="10" spans="1:2" ht="15">
      <c r="A10" s="16"/>
      <c r="B10" s="16"/>
    </row>
    <row r="11" spans="1:8" ht="14.25" customHeight="1">
      <c r="A11" s="332" t="s">
        <v>5</v>
      </c>
      <c r="B11" s="340" t="s">
        <v>7</v>
      </c>
      <c r="C11" s="330" t="s">
        <v>8</v>
      </c>
      <c r="D11" s="48"/>
      <c r="E11" s="331" t="s">
        <v>9</v>
      </c>
      <c r="F11" s="332" t="s">
        <v>10</v>
      </c>
      <c r="G11" s="333" t="s">
        <v>18</v>
      </c>
      <c r="H11" s="333" t="s">
        <v>19</v>
      </c>
    </row>
    <row r="12" spans="1:8" ht="59.25" customHeight="1">
      <c r="A12" s="332"/>
      <c r="B12" s="341"/>
      <c r="C12" s="330"/>
      <c r="D12" s="48"/>
      <c r="E12" s="331"/>
      <c r="F12" s="332"/>
      <c r="G12" s="334"/>
      <c r="H12" s="334"/>
    </row>
    <row r="13" spans="1:8" ht="15.75">
      <c r="A13" s="189"/>
      <c r="B13" s="190">
        <v>0</v>
      </c>
      <c r="C13" s="191" t="s">
        <v>441</v>
      </c>
      <c r="D13" s="191"/>
      <c r="E13" s="192"/>
      <c r="F13" s="193"/>
      <c r="G13" s="23"/>
      <c r="H13" s="24"/>
    </row>
    <row r="14" spans="1:8" ht="15.75">
      <c r="A14" s="194"/>
      <c r="B14" s="195"/>
      <c r="C14" s="196" t="s">
        <v>142</v>
      </c>
      <c r="D14" s="196"/>
      <c r="E14" s="52"/>
      <c r="F14" s="53"/>
      <c r="G14" s="21"/>
      <c r="H14" s="22"/>
    </row>
    <row r="15" spans="1:8" ht="14.25">
      <c r="A15" s="197"/>
      <c r="B15" s="198"/>
      <c r="C15" s="199" t="s">
        <v>200</v>
      </c>
      <c r="D15" s="199"/>
      <c r="E15" s="200"/>
      <c r="F15" s="201"/>
      <c r="G15" s="21"/>
      <c r="H15" s="22"/>
    </row>
    <row r="16" spans="1:8" ht="38.25">
      <c r="A16" s="197">
        <v>1</v>
      </c>
      <c r="B16" s="198"/>
      <c r="C16" s="202" t="s">
        <v>201</v>
      </c>
      <c r="D16" s="203" t="s">
        <v>479</v>
      </c>
      <c r="E16" s="204" t="s">
        <v>60</v>
      </c>
      <c r="F16" s="204">
        <v>1</v>
      </c>
      <c r="G16" s="21"/>
      <c r="H16" s="22"/>
    </row>
    <row r="17" spans="1:8" ht="38.25">
      <c r="A17" s="197">
        <v>2</v>
      </c>
      <c r="B17" s="198"/>
      <c r="C17" s="202" t="s">
        <v>201</v>
      </c>
      <c r="D17" s="203" t="s">
        <v>480</v>
      </c>
      <c r="E17" s="204" t="s">
        <v>60</v>
      </c>
      <c r="F17" s="204">
        <v>1</v>
      </c>
      <c r="G17" s="21"/>
      <c r="H17" s="22"/>
    </row>
    <row r="18" spans="1:8" ht="14.25">
      <c r="A18" s="197">
        <v>3</v>
      </c>
      <c r="B18" s="198"/>
      <c r="C18" s="202" t="s">
        <v>202</v>
      </c>
      <c r="D18" s="203"/>
      <c r="E18" s="204" t="s">
        <v>60</v>
      </c>
      <c r="F18" s="204">
        <v>2</v>
      </c>
      <c r="G18" s="21"/>
      <c r="H18" s="22"/>
    </row>
    <row r="19" spans="1:8" ht="14.25">
      <c r="A19" s="197">
        <v>4</v>
      </c>
      <c r="B19" s="198"/>
      <c r="C19" s="205" t="s">
        <v>203</v>
      </c>
      <c r="D19" s="206"/>
      <c r="E19" s="204" t="s">
        <v>60</v>
      </c>
      <c r="F19" s="204">
        <v>2</v>
      </c>
      <c r="G19" s="21"/>
      <c r="H19" s="22"/>
    </row>
    <row r="20" spans="1:8" ht="14.25">
      <c r="A20" s="197">
        <v>5</v>
      </c>
      <c r="B20" s="198"/>
      <c r="C20" s="205" t="s">
        <v>204</v>
      </c>
      <c r="D20" s="206" t="s">
        <v>205</v>
      </c>
      <c r="E20" s="204" t="s">
        <v>60</v>
      </c>
      <c r="F20" s="204">
        <v>8</v>
      </c>
      <c r="G20" s="21"/>
      <c r="H20" s="22"/>
    </row>
    <row r="21" spans="1:8" ht="14.25">
      <c r="A21" s="197">
        <v>6</v>
      </c>
      <c r="B21" s="198"/>
      <c r="C21" s="205" t="s">
        <v>204</v>
      </c>
      <c r="D21" s="206" t="s">
        <v>206</v>
      </c>
      <c r="E21" s="204" t="s">
        <v>60</v>
      </c>
      <c r="F21" s="204">
        <v>6</v>
      </c>
      <c r="G21" s="21"/>
      <c r="H21" s="22"/>
    </row>
    <row r="22" spans="1:8" ht="14.25">
      <c r="A22" s="197">
        <v>7</v>
      </c>
      <c r="B22" s="198"/>
      <c r="C22" s="202" t="s">
        <v>207</v>
      </c>
      <c r="D22" s="206" t="s">
        <v>208</v>
      </c>
      <c r="E22" s="204" t="s">
        <v>60</v>
      </c>
      <c r="F22" s="204">
        <v>2</v>
      </c>
      <c r="G22" s="21"/>
      <c r="H22" s="22"/>
    </row>
    <row r="23" spans="1:8" ht="14.25">
      <c r="A23" s="197">
        <v>8</v>
      </c>
      <c r="B23" s="198"/>
      <c r="C23" s="202" t="s">
        <v>207</v>
      </c>
      <c r="D23" s="206" t="s">
        <v>209</v>
      </c>
      <c r="E23" s="204" t="s">
        <v>60</v>
      </c>
      <c r="F23" s="204">
        <v>2</v>
      </c>
      <c r="G23" s="21"/>
      <c r="H23" s="22"/>
    </row>
    <row r="24" spans="1:8" ht="14.25">
      <c r="A24" s="197">
        <v>9</v>
      </c>
      <c r="B24" s="198"/>
      <c r="C24" s="206" t="s">
        <v>210</v>
      </c>
      <c r="D24" s="206" t="s">
        <v>211</v>
      </c>
      <c r="E24" s="204" t="s">
        <v>60</v>
      </c>
      <c r="F24" s="204">
        <v>1</v>
      </c>
      <c r="G24" s="21"/>
      <c r="H24" s="22"/>
    </row>
    <row r="25" spans="1:8" ht="14.25">
      <c r="A25" s="197">
        <v>10</v>
      </c>
      <c r="B25" s="198"/>
      <c r="C25" s="206" t="s">
        <v>210</v>
      </c>
      <c r="D25" s="206" t="s">
        <v>212</v>
      </c>
      <c r="E25" s="204" t="s">
        <v>60</v>
      </c>
      <c r="F25" s="204">
        <v>1</v>
      </c>
      <c r="G25" s="21"/>
      <c r="H25" s="22"/>
    </row>
    <row r="26" spans="1:8" ht="14.25">
      <c r="A26" s="197">
        <v>11</v>
      </c>
      <c r="B26" s="198"/>
      <c r="C26" s="202" t="s">
        <v>213</v>
      </c>
      <c r="D26" s="206" t="s">
        <v>214</v>
      </c>
      <c r="E26" s="204" t="s">
        <v>60</v>
      </c>
      <c r="F26" s="204">
        <v>40</v>
      </c>
      <c r="G26" s="21"/>
      <c r="H26" s="22"/>
    </row>
    <row r="27" spans="1:8" ht="25.5">
      <c r="A27" s="197">
        <v>12</v>
      </c>
      <c r="B27" s="198"/>
      <c r="C27" s="202" t="s">
        <v>215</v>
      </c>
      <c r="D27" s="206" t="s">
        <v>216</v>
      </c>
      <c r="E27" s="204" t="s">
        <v>60</v>
      </c>
      <c r="F27" s="207">
        <v>40</v>
      </c>
      <c r="G27" s="21"/>
      <c r="H27" s="22"/>
    </row>
    <row r="28" spans="1:8" ht="25.5">
      <c r="A28" s="197">
        <v>13</v>
      </c>
      <c r="B28" s="198"/>
      <c r="C28" s="208" t="s">
        <v>217</v>
      </c>
      <c r="D28" s="206" t="s">
        <v>214</v>
      </c>
      <c r="E28" s="207" t="s">
        <v>70</v>
      </c>
      <c r="F28" s="207">
        <v>80</v>
      </c>
      <c r="G28" s="21"/>
      <c r="H28" s="22"/>
    </row>
    <row r="29" spans="1:8" ht="25.5">
      <c r="A29" s="197">
        <v>14</v>
      </c>
      <c r="B29" s="198"/>
      <c r="C29" s="208" t="s">
        <v>217</v>
      </c>
      <c r="D29" s="206" t="s">
        <v>211</v>
      </c>
      <c r="E29" s="207" t="s">
        <v>70</v>
      </c>
      <c r="F29" s="207">
        <v>6</v>
      </c>
      <c r="G29" s="21"/>
      <c r="H29" s="22"/>
    </row>
    <row r="30" spans="1:8" ht="25.5">
      <c r="A30" s="197">
        <v>15</v>
      </c>
      <c r="B30" s="198"/>
      <c r="C30" s="208" t="s">
        <v>217</v>
      </c>
      <c r="D30" s="206" t="s">
        <v>212</v>
      </c>
      <c r="E30" s="207" t="s">
        <v>70</v>
      </c>
      <c r="F30" s="207">
        <v>6</v>
      </c>
      <c r="G30" s="21"/>
      <c r="H30" s="22"/>
    </row>
    <row r="31" spans="1:8" ht="25.5">
      <c r="A31" s="197">
        <v>16</v>
      </c>
      <c r="B31" s="198"/>
      <c r="C31" s="208" t="s">
        <v>217</v>
      </c>
      <c r="D31" s="206" t="s">
        <v>218</v>
      </c>
      <c r="E31" s="207" t="s">
        <v>70</v>
      </c>
      <c r="F31" s="207">
        <v>40</v>
      </c>
      <c r="G31" s="21"/>
      <c r="H31" s="22"/>
    </row>
    <row r="32" spans="1:8" ht="25.5">
      <c r="A32" s="197">
        <v>17</v>
      </c>
      <c r="B32" s="198"/>
      <c r="C32" s="208" t="s">
        <v>217</v>
      </c>
      <c r="D32" s="206" t="s">
        <v>219</v>
      </c>
      <c r="E32" s="207" t="s">
        <v>70</v>
      </c>
      <c r="F32" s="207">
        <v>40</v>
      </c>
      <c r="G32" s="21"/>
      <c r="H32" s="22"/>
    </row>
    <row r="33" spans="1:8" ht="25.5">
      <c r="A33" s="197">
        <v>18</v>
      </c>
      <c r="B33" s="198"/>
      <c r="C33" s="208" t="s">
        <v>217</v>
      </c>
      <c r="D33" s="206" t="s">
        <v>220</v>
      </c>
      <c r="E33" s="207" t="s">
        <v>70</v>
      </c>
      <c r="F33" s="207">
        <v>25</v>
      </c>
      <c r="G33" s="21"/>
      <c r="H33" s="22"/>
    </row>
    <row r="34" spans="1:8" ht="25.5">
      <c r="A34" s="197">
        <v>19</v>
      </c>
      <c r="B34" s="198"/>
      <c r="C34" s="208" t="s">
        <v>217</v>
      </c>
      <c r="D34" s="206" t="s">
        <v>221</v>
      </c>
      <c r="E34" s="207" t="s">
        <v>70</v>
      </c>
      <c r="F34" s="207">
        <v>30</v>
      </c>
      <c r="G34" s="21"/>
      <c r="H34" s="22"/>
    </row>
    <row r="35" spans="1:8" ht="14.25">
      <c r="A35" s="197">
        <v>20</v>
      </c>
      <c r="B35" s="198"/>
      <c r="C35" s="209" t="s">
        <v>222</v>
      </c>
      <c r="D35" s="206"/>
      <c r="E35" s="207" t="s">
        <v>29</v>
      </c>
      <c r="F35" s="207">
        <v>150</v>
      </c>
      <c r="G35" s="21"/>
      <c r="H35" s="22"/>
    </row>
    <row r="36" spans="1:8" ht="25.5">
      <c r="A36" s="197">
        <v>21</v>
      </c>
      <c r="B36" s="198"/>
      <c r="C36" s="202" t="s">
        <v>223</v>
      </c>
      <c r="D36" s="209"/>
      <c r="E36" s="207" t="s">
        <v>29</v>
      </c>
      <c r="F36" s="204">
        <v>200</v>
      </c>
      <c r="G36" s="21"/>
      <c r="H36" s="22"/>
    </row>
    <row r="37" spans="1:8" ht="14.25">
      <c r="A37" s="197">
        <v>22</v>
      </c>
      <c r="B37" s="198"/>
      <c r="C37" s="202" t="s">
        <v>224</v>
      </c>
      <c r="D37" s="209"/>
      <c r="E37" s="204" t="s">
        <v>42</v>
      </c>
      <c r="F37" s="204">
        <v>24</v>
      </c>
      <c r="G37" s="21"/>
      <c r="H37" s="22"/>
    </row>
    <row r="38" spans="1:8" ht="14.25">
      <c r="A38" s="197">
        <v>23</v>
      </c>
      <c r="B38" s="198"/>
      <c r="C38" s="210" t="s">
        <v>225</v>
      </c>
      <c r="D38" s="206"/>
      <c r="E38" s="204" t="s">
        <v>42</v>
      </c>
      <c r="F38" s="211">
        <v>1</v>
      </c>
      <c r="G38" s="21"/>
      <c r="H38" s="22"/>
    </row>
    <row r="39" spans="1:8" ht="14.25">
      <c r="A39" s="197">
        <v>24</v>
      </c>
      <c r="B39" s="198"/>
      <c r="C39" s="210" t="s">
        <v>226</v>
      </c>
      <c r="D39" s="206"/>
      <c r="E39" s="204" t="s">
        <v>42</v>
      </c>
      <c r="F39" s="211">
        <v>1</v>
      </c>
      <c r="G39" s="21"/>
      <c r="H39" s="22"/>
    </row>
    <row r="40" spans="1:8" ht="14.25">
      <c r="A40" s="197">
        <v>25</v>
      </c>
      <c r="B40" s="198"/>
      <c r="C40" s="210" t="s">
        <v>227</v>
      </c>
      <c r="D40" s="206"/>
      <c r="E40" s="204" t="s">
        <v>42</v>
      </c>
      <c r="F40" s="211">
        <v>1</v>
      </c>
      <c r="G40" s="21"/>
      <c r="H40" s="22"/>
    </row>
    <row r="41" spans="1:8" ht="38.25">
      <c r="A41" s="197">
        <v>26</v>
      </c>
      <c r="B41" s="198"/>
      <c r="C41" s="212" t="s">
        <v>228</v>
      </c>
      <c r="D41" s="206"/>
      <c r="E41" s="204" t="s">
        <v>42</v>
      </c>
      <c r="F41" s="211">
        <v>1</v>
      </c>
      <c r="G41" s="21"/>
      <c r="H41" s="22"/>
    </row>
    <row r="42" spans="1:8" ht="14.25">
      <c r="A42" s="197">
        <v>27</v>
      </c>
      <c r="B42" s="198"/>
      <c r="C42" s="210" t="s">
        <v>180</v>
      </c>
      <c r="D42" s="206"/>
      <c r="E42" s="204" t="s">
        <v>42</v>
      </c>
      <c r="F42" s="211">
        <v>1</v>
      </c>
      <c r="G42" s="21"/>
      <c r="H42" s="22"/>
    </row>
    <row r="43" spans="1:8" ht="14.25">
      <c r="A43" s="197">
        <v>28</v>
      </c>
      <c r="B43" s="198"/>
      <c r="C43" s="210" t="s">
        <v>229</v>
      </c>
      <c r="D43" s="213"/>
      <c r="E43" s="204" t="s">
        <v>42</v>
      </c>
      <c r="F43" s="211">
        <v>1</v>
      </c>
      <c r="G43" s="21"/>
      <c r="H43" s="22"/>
    </row>
    <row r="44" spans="1:8" ht="14.25">
      <c r="A44" s="197">
        <v>29</v>
      </c>
      <c r="B44" s="198"/>
      <c r="C44" s="214" t="s">
        <v>230</v>
      </c>
      <c r="D44" s="213"/>
      <c r="E44" s="204" t="s">
        <v>42</v>
      </c>
      <c r="F44" s="158">
        <v>1</v>
      </c>
      <c r="G44" s="21"/>
      <c r="H44" s="22"/>
    </row>
    <row r="45" spans="1:8" ht="14.25">
      <c r="A45" s="197"/>
      <c r="B45" s="198"/>
      <c r="C45" s="199" t="s">
        <v>231</v>
      </c>
      <c r="D45" s="215"/>
      <c r="E45" s="200"/>
      <c r="F45" s="201"/>
      <c r="G45" s="21"/>
      <c r="H45" s="22"/>
    </row>
    <row r="46" spans="1:8" ht="14.25">
      <c r="A46" s="197">
        <v>1</v>
      </c>
      <c r="B46" s="198"/>
      <c r="C46" s="209" t="s">
        <v>207</v>
      </c>
      <c r="D46" s="209" t="s">
        <v>232</v>
      </c>
      <c r="E46" s="204" t="s">
        <v>42</v>
      </c>
      <c r="F46" s="207">
        <v>1</v>
      </c>
      <c r="G46" s="21"/>
      <c r="H46" s="22"/>
    </row>
    <row r="47" spans="1:8" ht="14.25">
      <c r="A47" s="197">
        <v>2</v>
      </c>
      <c r="B47" s="198"/>
      <c r="C47" s="210" t="s">
        <v>210</v>
      </c>
      <c r="D47" s="206" t="s">
        <v>233</v>
      </c>
      <c r="E47" s="204" t="s">
        <v>42</v>
      </c>
      <c r="F47" s="204">
        <v>1</v>
      </c>
      <c r="G47" s="21"/>
      <c r="H47" s="22"/>
    </row>
    <row r="48" spans="1:8" ht="25.5">
      <c r="A48" s="197">
        <v>3</v>
      </c>
      <c r="B48" s="198"/>
      <c r="C48" s="209" t="s">
        <v>234</v>
      </c>
      <c r="D48" s="216" t="s">
        <v>481</v>
      </c>
      <c r="E48" s="204" t="s">
        <v>42</v>
      </c>
      <c r="F48" s="207">
        <v>1</v>
      </c>
      <c r="G48" s="21"/>
      <c r="H48" s="22"/>
    </row>
    <row r="49" spans="1:8" ht="14.25">
      <c r="A49" s="197">
        <v>4</v>
      </c>
      <c r="B49" s="198"/>
      <c r="C49" s="209" t="s">
        <v>235</v>
      </c>
      <c r="D49" s="209" t="s">
        <v>482</v>
      </c>
      <c r="E49" s="204" t="s">
        <v>42</v>
      </c>
      <c r="F49" s="207">
        <v>1</v>
      </c>
      <c r="G49" s="21"/>
      <c r="H49" s="22"/>
    </row>
    <row r="50" spans="1:8" ht="14.25">
      <c r="A50" s="197">
        <v>5</v>
      </c>
      <c r="B50" s="198"/>
      <c r="C50" s="210" t="s">
        <v>204</v>
      </c>
      <c r="D50" s="206" t="s">
        <v>236</v>
      </c>
      <c r="E50" s="204" t="s">
        <v>42</v>
      </c>
      <c r="F50" s="207">
        <v>1</v>
      </c>
      <c r="G50" s="21"/>
      <c r="H50" s="22"/>
    </row>
    <row r="51" spans="1:8" ht="14.25">
      <c r="A51" s="197">
        <v>6</v>
      </c>
      <c r="B51" s="198"/>
      <c r="C51" s="209" t="s">
        <v>237</v>
      </c>
      <c r="D51" s="206" t="s">
        <v>238</v>
      </c>
      <c r="E51" s="204" t="s">
        <v>42</v>
      </c>
      <c r="F51" s="207">
        <v>2</v>
      </c>
      <c r="G51" s="21"/>
      <c r="H51" s="22"/>
    </row>
    <row r="52" spans="1:8" ht="14.25">
      <c r="A52" s="197">
        <v>7</v>
      </c>
      <c r="B52" s="198"/>
      <c r="C52" s="209" t="s">
        <v>237</v>
      </c>
      <c r="D52" s="206" t="s">
        <v>233</v>
      </c>
      <c r="E52" s="204" t="s">
        <v>42</v>
      </c>
      <c r="F52" s="207">
        <v>1</v>
      </c>
      <c r="G52" s="21"/>
      <c r="H52" s="22"/>
    </row>
    <row r="53" spans="1:8" ht="14.25">
      <c r="A53" s="197">
        <v>8</v>
      </c>
      <c r="B53" s="198"/>
      <c r="C53" s="209" t="s">
        <v>237</v>
      </c>
      <c r="D53" s="206" t="s">
        <v>239</v>
      </c>
      <c r="E53" s="204" t="s">
        <v>42</v>
      </c>
      <c r="F53" s="207">
        <v>2</v>
      </c>
      <c r="G53" s="21"/>
      <c r="H53" s="22"/>
    </row>
    <row r="54" spans="1:8" ht="14.25">
      <c r="A54" s="197">
        <v>9</v>
      </c>
      <c r="B54" s="198"/>
      <c r="C54" s="209" t="s">
        <v>240</v>
      </c>
      <c r="D54" s="209" t="s">
        <v>483</v>
      </c>
      <c r="E54" s="204" t="s">
        <v>42</v>
      </c>
      <c r="F54" s="207">
        <v>1</v>
      </c>
      <c r="G54" s="21"/>
      <c r="H54" s="22"/>
    </row>
    <row r="55" spans="1:8" ht="14.25">
      <c r="A55" s="197">
        <v>10</v>
      </c>
      <c r="B55" s="198"/>
      <c r="C55" s="202" t="s">
        <v>241</v>
      </c>
      <c r="D55" s="206" t="s">
        <v>233</v>
      </c>
      <c r="E55" s="204" t="s">
        <v>42</v>
      </c>
      <c r="F55" s="204">
        <v>1</v>
      </c>
      <c r="G55" s="21"/>
      <c r="H55" s="22"/>
    </row>
    <row r="56" spans="1:8" ht="14.25">
      <c r="A56" s="197">
        <v>11</v>
      </c>
      <c r="B56" s="198"/>
      <c r="C56" s="205" t="s">
        <v>242</v>
      </c>
      <c r="D56" s="206" t="s">
        <v>243</v>
      </c>
      <c r="E56" s="204" t="s">
        <v>42</v>
      </c>
      <c r="F56" s="207">
        <v>1</v>
      </c>
      <c r="G56" s="21"/>
      <c r="H56" s="22"/>
    </row>
    <row r="57" spans="1:8" ht="25.5">
      <c r="A57" s="197">
        <v>12</v>
      </c>
      <c r="B57" s="198"/>
      <c r="C57" s="208" t="s">
        <v>217</v>
      </c>
      <c r="D57" s="206" t="s">
        <v>233</v>
      </c>
      <c r="E57" s="207" t="s">
        <v>70</v>
      </c>
      <c r="F57" s="207">
        <v>10</v>
      </c>
      <c r="G57" s="21"/>
      <c r="H57" s="22"/>
    </row>
    <row r="58" spans="1:8" ht="14.25">
      <c r="A58" s="197">
        <v>13</v>
      </c>
      <c r="B58" s="198"/>
      <c r="C58" s="209" t="s">
        <v>244</v>
      </c>
      <c r="D58" s="209"/>
      <c r="E58" s="207" t="s">
        <v>29</v>
      </c>
      <c r="F58" s="207">
        <v>2</v>
      </c>
      <c r="G58" s="21"/>
      <c r="H58" s="22"/>
    </row>
    <row r="59" spans="1:8" ht="25.5">
      <c r="A59" s="197">
        <v>14</v>
      </c>
      <c r="B59" s="198"/>
      <c r="C59" s="202" t="s">
        <v>223</v>
      </c>
      <c r="D59" s="209"/>
      <c r="E59" s="207" t="s">
        <v>29</v>
      </c>
      <c r="F59" s="204">
        <v>1</v>
      </c>
      <c r="G59" s="21"/>
      <c r="H59" s="22"/>
    </row>
    <row r="60" spans="1:8" ht="14.25">
      <c r="A60" s="197">
        <v>15</v>
      </c>
      <c r="B60" s="198"/>
      <c r="C60" s="202" t="s">
        <v>224</v>
      </c>
      <c r="D60" s="209"/>
      <c r="E60" s="204" t="s">
        <v>42</v>
      </c>
      <c r="F60" s="204">
        <v>1</v>
      </c>
      <c r="G60" s="21"/>
      <c r="H60" s="22"/>
    </row>
    <row r="61" spans="1:8" ht="14.25">
      <c r="A61" s="197">
        <v>16</v>
      </c>
      <c r="B61" s="198"/>
      <c r="C61" s="210" t="s">
        <v>225</v>
      </c>
      <c r="D61" s="206"/>
      <c r="E61" s="204" t="s">
        <v>42</v>
      </c>
      <c r="F61" s="211">
        <v>1</v>
      </c>
      <c r="G61" s="21"/>
      <c r="H61" s="22"/>
    </row>
    <row r="62" spans="1:8" ht="14.25">
      <c r="A62" s="197">
        <v>17</v>
      </c>
      <c r="B62" s="198"/>
      <c r="C62" s="210" t="s">
        <v>226</v>
      </c>
      <c r="D62" s="206"/>
      <c r="E62" s="204" t="s">
        <v>42</v>
      </c>
      <c r="F62" s="211">
        <v>1</v>
      </c>
      <c r="G62" s="21"/>
      <c r="H62" s="22"/>
    </row>
    <row r="63" spans="1:8" ht="14.25">
      <c r="A63" s="197">
        <v>18</v>
      </c>
      <c r="B63" s="198"/>
      <c r="C63" s="210" t="s">
        <v>227</v>
      </c>
      <c r="D63" s="206"/>
      <c r="E63" s="204" t="s">
        <v>42</v>
      </c>
      <c r="F63" s="211">
        <v>1</v>
      </c>
      <c r="G63" s="21"/>
      <c r="H63" s="22"/>
    </row>
    <row r="64" spans="1:8" ht="38.25">
      <c r="A64" s="197">
        <v>19</v>
      </c>
      <c r="B64" s="198"/>
      <c r="C64" s="212" t="s">
        <v>228</v>
      </c>
      <c r="D64" s="206"/>
      <c r="E64" s="204" t="s">
        <v>42</v>
      </c>
      <c r="F64" s="211">
        <v>1</v>
      </c>
      <c r="G64" s="21"/>
      <c r="H64" s="22"/>
    </row>
    <row r="65" spans="1:8" ht="14.25">
      <c r="A65" s="197">
        <v>20</v>
      </c>
      <c r="B65" s="198"/>
      <c r="C65" s="210" t="s">
        <v>180</v>
      </c>
      <c r="D65" s="206"/>
      <c r="E65" s="204" t="s">
        <v>42</v>
      </c>
      <c r="F65" s="211">
        <v>1</v>
      </c>
      <c r="G65" s="21"/>
      <c r="H65" s="22"/>
    </row>
    <row r="66" spans="1:8" ht="14.25">
      <c r="A66" s="197">
        <v>21</v>
      </c>
      <c r="B66" s="198"/>
      <c r="C66" s="210" t="s">
        <v>229</v>
      </c>
      <c r="D66" s="213"/>
      <c r="E66" s="204" t="s">
        <v>42</v>
      </c>
      <c r="F66" s="211">
        <v>1</v>
      </c>
      <c r="G66" s="21"/>
      <c r="H66" s="22"/>
    </row>
    <row r="67" spans="1:8" ht="14.25">
      <c r="A67" s="197">
        <v>22</v>
      </c>
      <c r="B67" s="198"/>
      <c r="C67" s="214" t="s">
        <v>230</v>
      </c>
      <c r="D67" s="213"/>
      <c r="E67" s="204" t="s">
        <v>42</v>
      </c>
      <c r="F67" s="158">
        <v>1</v>
      </c>
      <c r="G67" s="21"/>
      <c r="H67" s="22"/>
    </row>
    <row r="68" spans="1:8" ht="14.25">
      <c r="A68" s="197"/>
      <c r="B68" s="198"/>
      <c r="C68" s="199" t="s">
        <v>245</v>
      </c>
      <c r="D68" s="217"/>
      <c r="E68" s="218"/>
      <c r="F68" s="219"/>
      <c r="G68" s="21"/>
      <c r="H68" s="22"/>
    </row>
    <row r="69" spans="1:8" ht="25.5">
      <c r="A69" s="197">
        <v>1</v>
      </c>
      <c r="B69" s="198"/>
      <c r="C69" s="220" t="s">
        <v>246</v>
      </c>
      <c r="D69" s="221"/>
      <c r="E69" s="221" t="s">
        <v>42</v>
      </c>
      <c r="F69" s="221">
        <v>1</v>
      </c>
      <c r="G69" s="21"/>
      <c r="H69" s="22"/>
    </row>
    <row r="70" spans="1:8" ht="14.25">
      <c r="A70" s="197">
        <v>2</v>
      </c>
      <c r="B70" s="198"/>
      <c r="C70" s="222" t="s">
        <v>247</v>
      </c>
      <c r="D70" s="221"/>
      <c r="E70" s="221" t="s">
        <v>42</v>
      </c>
      <c r="F70" s="221">
        <v>1</v>
      </c>
      <c r="G70" s="21"/>
      <c r="H70" s="22"/>
    </row>
    <row r="71" spans="1:8" ht="25.5">
      <c r="A71" s="197">
        <v>3</v>
      </c>
      <c r="B71" s="198"/>
      <c r="C71" s="220" t="s">
        <v>248</v>
      </c>
      <c r="D71" s="221"/>
      <c r="E71" s="221" t="s">
        <v>42</v>
      </c>
      <c r="F71" s="221">
        <v>1</v>
      </c>
      <c r="G71" s="21"/>
      <c r="H71" s="22"/>
    </row>
    <row r="72" spans="1:8" ht="38.25">
      <c r="A72" s="197">
        <v>4</v>
      </c>
      <c r="B72" s="198"/>
      <c r="C72" s="220" t="s">
        <v>249</v>
      </c>
      <c r="D72" s="221"/>
      <c r="E72" s="320" t="s">
        <v>70</v>
      </c>
      <c r="F72" s="320">
        <v>220</v>
      </c>
      <c r="G72" s="21"/>
      <c r="H72" s="22"/>
    </row>
    <row r="73" spans="1:8" ht="25.5">
      <c r="A73" s="197">
        <v>5</v>
      </c>
      <c r="B73" s="198"/>
      <c r="C73" s="220" t="s">
        <v>250</v>
      </c>
      <c r="D73" s="223"/>
      <c r="E73" s="320" t="s">
        <v>70</v>
      </c>
      <c r="F73" s="320">
        <v>220</v>
      </c>
      <c r="G73" s="21"/>
      <c r="H73" s="22"/>
    </row>
    <row r="74" spans="1:8" s="17" customFormat="1" ht="14.25">
      <c r="A74" s="28"/>
      <c r="B74" s="29"/>
      <c r="C74" s="321" t="s">
        <v>574</v>
      </c>
      <c r="D74" s="30"/>
      <c r="E74" s="322" t="s">
        <v>70</v>
      </c>
      <c r="F74" s="323">
        <v>220</v>
      </c>
      <c r="G74" s="12"/>
      <c r="H74" s="32"/>
    </row>
    <row r="75" spans="1:8" ht="15">
      <c r="A75" s="13"/>
      <c r="B75" s="13"/>
      <c r="C75" s="18"/>
      <c r="D75" s="18"/>
      <c r="E75" s="19"/>
      <c r="F75" s="18"/>
      <c r="G75" s="18" t="s">
        <v>6</v>
      </c>
      <c r="H75" s="20"/>
    </row>
    <row r="77" s="25" customFormat="1" ht="12.75" customHeight="1">
      <c r="B77" s="26" t="str">
        <f>'1.1 demontāža'!B181</f>
        <v>Piezīmes:</v>
      </c>
    </row>
    <row r="78" spans="1:8" s="25" customFormat="1" ht="45" customHeight="1">
      <c r="A78" s="336" t="s">
        <v>573</v>
      </c>
      <c r="B78" s="336"/>
      <c r="C78" s="336"/>
      <c r="D78" s="336"/>
      <c r="E78" s="336"/>
      <c r="F78" s="336"/>
      <c r="G78" s="336"/>
      <c r="H78" s="336"/>
    </row>
    <row r="79" spans="1:8" s="25" customFormat="1" ht="12.75" customHeight="1">
      <c r="A79" s="336">
        <f>'1.1 demontāža'!$A$183</f>
        <v>0</v>
      </c>
      <c r="B79" s="336"/>
      <c r="C79" s="336"/>
      <c r="D79" s="336"/>
      <c r="E79" s="336"/>
      <c r="F79" s="336"/>
      <c r="G79" s="336"/>
      <c r="H79" s="336"/>
    </row>
    <row r="80" s="25" customFormat="1" ht="12.75" customHeight="1">
      <c r="B80" s="27"/>
    </row>
    <row r="82" spans="3:4" ht="14.25" customHeight="1">
      <c r="C82" s="33"/>
      <c r="D82" s="33"/>
    </row>
    <row r="83" spans="3:5" ht="14.25">
      <c r="C83" s="34"/>
      <c r="D83" s="34"/>
      <c r="E83" s="35"/>
    </row>
    <row r="86" spans="2:4" ht="14.25">
      <c r="B86" s="46"/>
      <c r="C86" s="3"/>
      <c r="D86" s="3"/>
    </row>
    <row r="87" spans="2:4" ht="14.25">
      <c r="B87" s="2"/>
      <c r="C87" s="33"/>
      <c r="D87" s="33"/>
    </row>
    <row r="88" spans="2:4" ht="14.25">
      <c r="B88" s="1"/>
      <c r="C88" s="34"/>
      <c r="D88" s="34"/>
    </row>
  </sheetData>
  <sheetProtection/>
  <mergeCells count="15">
    <mergeCell ref="A1:C1"/>
    <mergeCell ref="A2:H2"/>
    <mergeCell ref="A7:H7"/>
    <mergeCell ref="A11:A12"/>
    <mergeCell ref="B11:B12"/>
    <mergeCell ref="C11:C12"/>
    <mergeCell ref="E11:E12"/>
    <mergeCell ref="F11:F12"/>
    <mergeCell ref="G11:G12"/>
    <mergeCell ref="H11:H12"/>
    <mergeCell ref="C3:H3"/>
    <mergeCell ref="C4:H4"/>
    <mergeCell ref="C5:H5"/>
    <mergeCell ref="A79:H79"/>
    <mergeCell ref="A78:H78"/>
  </mergeCells>
  <printOptions horizontalCentered="1"/>
  <pageMargins left="0.2755905511811024" right="0.2755905511811024" top="0.7480314960629921" bottom="0.7480314960629921" header="0.31496062992125984" footer="0.31496062992125984"/>
  <pageSetup horizontalDpi="300" verticalDpi="300" orientation="portrait" paperSize="9" scale="63" r:id="rId1"/>
</worksheet>
</file>

<file path=xl/worksheets/sheet11.xml><?xml version="1.0" encoding="utf-8"?>
<worksheet xmlns="http://schemas.openxmlformats.org/spreadsheetml/2006/main" xmlns:r="http://schemas.openxmlformats.org/officeDocument/2006/relationships">
  <sheetPr>
    <tabColor rgb="FF00B0F0"/>
  </sheetPr>
  <dimension ref="A1:H104"/>
  <sheetViews>
    <sheetView showZeros="0" view="pageBreakPreview" zoomScaleSheetLayoutView="100" zoomScalePageLayoutView="0" workbookViewId="0" topLeftCell="A88">
      <selection activeCell="A94" sqref="A94:H94"/>
    </sheetView>
  </sheetViews>
  <sheetFormatPr defaultColWidth="9.140625" defaultRowHeight="12.75"/>
  <cols>
    <col min="1" max="1" width="12.140625" style="5" customWidth="1"/>
    <col min="2" max="2" width="11.28125" style="5" customWidth="1"/>
    <col min="3" max="3" width="40.28125" style="5" customWidth="1"/>
    <col min="4" max="4" width="16.28125" style="5" customWidth="1"/>
    <col min="5" max="5" width="8.140625" style="5" customWidth="1"/>
    <col min="6" max="6" width="9.140625" style="5" customWidth="1"/>
    <col min="7" max="7" width="12.8515625" style="5" customWidth="1"/>
    <col min="8" max="8" width="20.7109375" style="5" customWidth="1"/>
    <col min="9" max="9" width="9.140625" style="5" customWidth="1"/>
    <col min="10" max="10" width="0" style="5" hidden="1" customWidth="1"/>
    <col min="11" max="16384" width="9.140625" style="5" customWidth="1"/>
  </cols>
  <sheetData>
    <row r="1" spans="1:8" s="9" customFormat="1" ht="15">
      <c r="A1" s="338" t="s">
        <v>15</v>
      </c>
      <c r="B1" s="338"/>
      <c r="C1" s="338"/>
      <c r="D1" s="47"/>
      <c r="E1" s="36" t="str">
        <f ca="1">MID(CELL("filename",A1),FIND("]",CELL("filename",A1))+1,255)</f>
        <v>2.5 SM</v>
      </c>
      <c r="F1" s="36"/>
      <c r="G1" s="36"/>
      <c r="H1" s="36"/>
    </row>
    <row r="2" spans="1:8" s="9" customFormat="1" ht="15">
      <c r="A2" s="339" t="str">
        <f>C13</f>
        <v>Siltuma mezgls</v>
      </c>
      <c r="B2" s="339"/>
      <c r="C2" s="339"/>
      <c r="D2" s="339"/>
      <c r="E2" s="339"/>
      <c r="F2" s="339"/>
      <c r="G2" s="339"/>
      <c r="H2" s="339"/>
    </row>
    <row r="3" spans="1:8" ht="47.25" customHeight="1">
      <c r="A3" s="6"/>
      <c r="B3" s="6" t="s">
        <v>2</v>
      </c>
      <c r="C3" s="335" t="str">
        <f>'1.1 demontāža'!C3</f>
        <v>Daugavpils pilsētas krievu vidusskola-licejs</v>
      </c>
      <c r="D3" s="335"/>
      <c r="E3" s="335"/>
      <c r="F3" s="335"/>
      <c r="G3" s="335"/>
      <c r="H3" s="335"/>
    </row>
    <row r="4" spans="1:8" ht="40.5" customHeight="1">
      <c r="A4" s="6"/>
      <c r="B4" s="6" t="s">
        <v>3</v>
      </c>
      <c r="C4" s="335" t="str">
        <f>'1.1 demontāža'!C4</f>
        <v>Daugavpils pilsētas krievu vidusskolas-liceja ēkas telpu vienkāršotas atjaunošanas projekts</v>
      </c>
      <c r="D4" s="335"/>
      <c r="E4" s="335"/>
      <c r="F4" s="335"/>
      <c r="G4" s="335"/>
      <c r="H4" s="335"/>
    </row>
    <row r="5" spans="1:8" ht="15">
      <c r="A5" s="6"/>
      <c r="B5" s="6" t="s">
        <v>4</v>
      </c>
      <c r="C5" s="342" t="str">
        <f>'1.1 demontāža'!C5</f>
        <v>Tautas iela 59, Daugavpils</v>
      </c>
      <c r="D5" s="342"/>
      <c r="E5" s="342"/>
      <c r="F5" s="342"/>
      <c r="G5" s="342"/>
      <c r="H5" s="342"/>
    </row>
    <row r="6" spans="1:8" ht="14.25">
      <c r="A6" s="6"/>
      <c r="B6" s="6" t="s">
        <v>16</v>
      </c>
      <c r="C6" s="7" t="str">
        <f>'1.1 demontāža'!C6</f>
        <v>D-2016/567</v>
      </c>
      <c r="D6" s="7"/>
      <c r="E6" s="7"/>
      <c r="F6" s="14"/>
      <c r="G6" s="37"/>
      <c r="H6" s="37"/>
    </row>
    <row r="7" spans="1:8" ht="33.75" customHeight="1">
      <c r="A7" s="337">
        <f>'1.1 demontāža'!A7:G7</f>
        <v>0</v>
      </c>
      <c r="B7" s="337"/>
      <c r="C7" s="337"/>
      <c r="D7" s="337"/>
      <c r="E7" s="337"/>
      <c r="F7" s="337"/>
      <c r="G7" s="337"/>
      <c r="H7" s="337"/>
    </row>
    <row r="8" spans="1:8" ht="14.25">
      <c r="A8" s="8"/>
      <c r="B8" s="8"/>
      <c r="E8" s="11"/>
      <c r="F8" s="14"/>
      <c r="G8" s="14"/>
      <c r="H8" s="10"/>
    </row>
    <row r="9" spans="1:8" ht="15" customHeight="1">
      <c r="A9" s="16"/>
      <c r="B9" s="16"/>
      <c r="C9" s="4">
        <f>'1.1 demontāža'!C9</f>
        <v>0</v>
      </c>
      <c r="D9" s="4"/>
      <c r="G9" s="15"/>
      <c r="H9" s="15"/>
    </row>
    <row r="10" spans="1:2" ht="15">
      <c r="A10" s="16"/>
      <c r="B10" s="16"/>
    </row>
    <row r="11" spans="1:8" ht="14.25" customHeight="1">
      <c r="A11" s="332" t="s">
        <v>5</v>
      </c>
      <c r="B11" s="340" t="s">
        <v>7</v>
      </c>
      <c r="C11" s="343" t="s">
        <v>8</v>
      </c>
      <c r="D11" s="344"/>
      <c r="E11" s="331" t="s">
        <v>9</v>
      </c>
      <c r="F11" s="332" t="s">
        <v>10</v>
      </c>
      <c r="G11" s="333" t="s">
        <v>18</v>
      </c>
      <c r="H11" s="333" t="s">
        <v>19</v>
      </c>
    </row>
    <row r="12" spans="1:8" ht="59.25" customHeight="1">
      <c r="A12" s="332"/>
      <c r="B12" s="341"/>
      <c r="C12" s="345"/>
      <c r="D12" s="346"/>
      <c r="E12" s="331"/>
      <c r="F12" s="332"/>
      <c r="G12" s="334"/>
      <c r="H12" s="334"/>
    </row>
    <row r="13" spans="1:8" ht="15.75">
      <c r="A13" s="189"/>
      <c r="B13" s="190">
        <v>0</v>
      </c>
      <c r="C13" s="191" t="s">
        <v>442</v>
      </c>
      <c r="D13" s="191"/>
      <c r="E13" s="192"/>
      <c r="F13" s="193"/>
      <c r="G13" s="23"/>
      <c r="H13" s="24"/>
    </row>
    <row r="14" spans="1:8" ht="15.75">
      <c r="A14" s="194"/>
      <c r="B14" s="195"/>
      <c r="C14" s="196" t="s">
        <v>142</v>
      </c>
      <c r="D14" s="196"/>
      <c r="E14" s="52"/>
      <c r="F14" s="53"/>
      <c r="G14" s="21"/>
      <c r="H14" s="22"/>
    </row>
    <row r="15" spans="1:8" ht="25.5">
      <c r="A15" s="197">
        <v>1</v>
      </c>
      <c r="B15" s="198"/>
      <c r="C15" s="224" t="s">
        <v>251</v>
      </c>
      <c r="D15" s="227" t="s">
        <v>484</v>
      </c>
      <c r="E15" s="158" t="s">
        <v>42</v>
      </c>
      <c r="F15" s="225">
        <v>1</v>
      </c>
      <c r="G15" s="21"/>
      <c r="H15" s="22"/>
    </row>
    <row r="16" spans="1:8" ht="25.5">
      <c r="A16" s="197">
        <v>2</v>
      </c>
      <c r="B16" s="198"/>
      <c r="C16" s="224" t="s">
        <v>252</v>
      </c>
      <c r="D16" s="227" t="s">
        <v>485</v>
      </c>
      <c r="E16" s="158" t="s">
        <v>42</v>
      </c>
      <c r="F16" s="225">
        <v>1</v>
      </c>
      <c r="G16" s="21"/>
      <c r="H16" s="22"/>
    </row>
    <row r="17" spans="1:8" ht="25.5">
      <c r="A17" s="197">
        <v>3</v>
      </c>
      <c r="B17" s="198"/>
      <c r="C17" s="224" t="s">
        <v>253</v>
      </c>
      <c r="D17" s="227" t="s">
        <v>486</v>
      </c>
      <c r="E17" s="158" t="s">
        <v>42</v>
      </c>
      <c r="F17" s="225">
        <v>1</v>
      </c>
      <c r="G17" s="21"/>
      <c r="H17" s="22"/>
    </row>
    <row r="18" spans="1:8" ht="25.5">
      <c r="A18" s="197">
        <v>4</v>
      </c>
      <c r="B18" s="198"/>
      <c r="C18" s="226" t="s">
        <v>254</v>
      </c>
      <c r="D18" s="227" t="s">
        <v>487</v>
      </c>
      <c r="E18" s="158" t="s">
        <v>42</v>
      </c>
      <c r="F18" s="225">
        <v>1</v>
      </c>
      <c r="G18" s="21"/>
      <c r="H18" s="22"/>
    </row>
    <row r="19" spans="1:8" ht="25.5">
      <c r="A19" s="197">
        <v>5</v>
      </c>
      <c r="B19" s="198"/>
      <c r="C19" s="226" t="s">
        <v>254</v>
      </c>
      <c r="D19" s="227" t="s">
        <v>488</v>
      </c>
      <c r="E19" s="158" t="s">
        <v>42</v>
      </c>
      <c r="F19" s="225">
        <v>1</v>
      </c>
      <c r="G19" s="21"/>
      <c r="H19" s="22"/>
    </row>
    <row r="20" spans="1:8" ht="25.5">
      <c r="A20" s="197">
        <v>6</v>
      </c>
      <c r="B20" s="198"/>
      <c r="C20" s="226" t="s">
        <v>255</v>
      </c>
      <c r="D20" s="227" t="s">
        <v>489</v>
      </c>
      <c r="E20" s="158" t="s">
        <v>42</v>
      </c>
      <c r="F20" s="225">
        <v>1</v>
      </c>
      <c r="G20" s="21"/>
      <c r="H20" s="22"/>
    </row>
    <row r="21" spans="1:8" ht="25.5">
      <c r="A21" s="197">
        <v>7</v>
      </c>
      <c r="B21" s="198"/>
      <c r="C21" s="226" t="s">
        <v>256</v>
      </c>
      <c r="D21" s="227" t="s">
        <v>257</v>
      </c>
      <c r="E21" s="158" t="s">
        <v>42</v>
      </c>
      <c r="F21" s="225">
        <v>1</v>
      </c>
      <c r="G21" s="21"/>
      <c r="H21" s="22"/>
    </row>
    <row r="22" spans="1:8" ht="25.5">
      <c r="A22" s="197">
        <v>8</v>
      </c>
      <c r="B22" s="198"/>
      <c r="C22" s="226" t="s">
        <v>256</v>
      </c>
      <c r="D22" s="227" t="s">
        <v>258</v>
      </c>
      <c r="E22" s="158" t="s">
        <v>42</v>
      </c>
      <c r="F22" s="225">
        <v>1</v>
      </c>
      <c r="G22" s="21"/>
      <c r="H22" s="22"/>
    </row>
    <row r="23" spans="1:8" ht="25.5">
      <c r="A23" s="197">
        <v>9</v>
      </c>
      <c r="B23" s="198"/>
      <c r="C23" s="217" t="s">
        <v>259</v>
      </c>
      <c r="D23" s="228" t="s">
        <v>490</v>
      </c>
      <c r="E23" s="158" t="s">
        <v>42</v>
      </c>
      <c r="F23" s="211">
        <v>1</v>
      </c>
      <c r="G23" s="21"/>
      <c r="H23" s="22"/>
    </row>
    <row r="24" spans="1:8" ht="14.25">
      <c r="A24" s="197">
        <v>10</v>
      </c>
      <c r="B24" s="198"/>
      <c r="C24" s="217" t="s">
        <v>260</v>
      </c>
      <c r="D24" s="228"/>
      <c r="E24" s="158" t="s">
        <v>42</v>
      </c>
      <c r="F24" s="211">
        <v>1</v>
      </c>
      <c r="G24" s="21"/>
      <c r="H24" s="22"/>
    </row>
    <row r="25" spans="1:8" ht="25.5">
      <c r="A25" s="197">
        <v>11</v>
      </c>
      <c r="B25" s="198"/>
      <c r="C25" s="217" t="s">
        <v>261</v>
      </c>
      <c r="D25" s="228" t="s">
        <v>491</v>
      </c>
      <c r="E25" s="158" t="s">
        <v>38</v>
      </c>
      <c r="F25" s="211">
        <v>1</v>
      </c>
      <c r="G25" s="21"/>
      <c r="H25" s="22"/>
    </row>
    <row r="26" spans="1:8" ht="25.5">
      <c r="A26" s="197">
        <v>12</v>
      </c>
      <c r="B26" s="198"/>
      <c r="C26" s="217" t="s">
        <v>262</v>
      </c>
      <c r="D26" s="228" t="s">
        <v>492</v>
      </c>
      <c r="E26" s="158" t="s">
        <v>38</v>
      </c>
      <c r="F26" s="225">
        <v>2</v>
      </c>
      <c r="G26" s="21"/>
      <c r="H26" s="22"/>
    </row>
    <row r="27" spans="1:8" ht="25.5">
      <c r="A27" s="197">
        <v>13</v>
      </c>
      <c r="B27" s="198"/>
      <c r="C27" s="217" t="s">
        <v>262</v>
      </c>
      <c r="D27" s="228" t="s">
        <v>493</v>
      </c>
      <c r="E27" s="158" t="s">
        <v>38</v>
      </c>
      <c r="F27" s="225">
        <v>1</v>
      </c>
      <c r="G27" s="21"/>
      <c r="H27" s="22"/>
    </row>
    <row r="28" spans="1:8" ht="14.25">
      <c r="A28" s="197">
        <v>14</v>
      </c>
      <c r="B28" s="198"/>
      <c r="C28" s="224" t="s">
        <v>263</v>
      </c>
      <c r="D28" s="229" t="s">
        <v>494</v>
      </c>
      <c r="E28" s="158" t="s">
        <v>38</v>
      </c>
      <c r="F28" s="207">
        <v>1</v>
      </c>
      <c r="G28" s="21"/>
      <c r="H28" s="22"/>
    </row>
    <row r="29" spans="1:8" ht="25.5">
      <c r="A29" s="197">
        <v>15</v>
      </c>
      <c r="B29" s="198"/>
      <c r="C29" s="217" t="s">
        <v>264</v>
      </c>
      <c r="D29" s="218" t="s">
        <v>495</v>
      </c>
      <c r="E29" s="158" t="s">
        <v>38</v>
      </c>
      <c r="F29" s="211">
        <v>1</v>
      </c>
      <c r="G29" s="21"/>
      <c r="H29" s="22"/>
    </row>
    <row r="30" spans="1:8" ht="14.25">
      <c r="A30" s="197">
        <v>16</v>
      </c>
      <c r="B30" s="198"/>
      <c r="C30" s="217" t="s">
        <v>265</v>
      </c>
      <c r="D30" s="218" t="s">
        <v>266</v>
      </c>
      <c r="E30" s="158" t="s">
        <v>42</v>
      </c>
      <c r="F30" s="211">
        <v>2</v>
      </c>
      <c r="G30" s="21"/>
      <c r="H30" s="22"/>
    </row>
    <row r="31" spans="1:8" ht="14.25">
      <c r="A31" s="197">
        <v>17</v>
      </c>
      <c r="B31" s="198"/>
      <c r="C31" s="217" t="s">
        <v>267</v>
      </c>
      <c r="D31" s="218" t="s">
        <v>266</v>
      </c>
      <c r="E31" s="158" t="s">
        <v>42</v>
      </c>
      <c r="F31" s="211">
        <v>2</v>
      </c>
      <c r="G31" s="21"/>
      <c r="H31" s="22"/>
    </row>
    <row r="32" spans="1:8" ht="25.5">
      <c r="A32" s="197">
        <v>18</v>
      </c>
      <c r="B32" s="198"/>
      <c r="C32" s="217" t="s">
        <v>213</v>
      </c>
      <c r="D32" s="228" t="s">
        <v>496</v>
      </c>
      <c r="E32" s="158" t="s">
        <v>42</v>
      </c>
      <c r="F32" s="225">
        <v>1</v>
      </c>
      <c r="G32" s="21"/>
      <c r="H32" s="22"/>
    </row>
    <row r="33" spans="1:8" ht="25.5">
      <c r="A33" s="197">
        <v>19</v>
      </c>
      <c r="B33" s="198"/>
      <c r="C33" s="217" t="s">
        <v>268</v>
      </c>
      <c r="D33" s="228" t="s">
        <v>497</v>
      </c>
      <c r="E33" s="158" t="s">
        <v>42</v>
      </c>
      <c r="F33" s="225">
        <v>1</v>
      </c>
      <c r="G33" s="21"/>
      <c r="H33" s="22"/>
    </row>
    <row r="34" spans="1:8" ht="25.5">
      <c r="A34" s="197">
        <v>20</v>
      </c>
      <c r="B34" s="198"/>
      <c r="C34" s="217" t="s">
        <v>213</v>
      </c>
      <c r="D34" s="228" t="s">
        <v>498</v>
      </c>
      <c r="E34" s="158" t="s">
        <v>42</v>
      </c>
      <c r="F34" s="225">
        <v>1</v>
      </c>
      <c r="G34" s="21"/>
      <c r="H34" s="22"/>
    </row>
    <row r="35" spans="1:8" ht="25.5">
      <c r="A35" s="197">
        <v>21</v>
      </c>
      <c r="B35" s="198"/>
      <c r="C35" s="217" t="s">
        <v>268</v>
      </c>
      <c r="D35" s="218" t="s">
        <v>499</v>
      </c>
      <c r="E35" s="158" t="s">
        <v>42</v>
      </c>
      <c r="F35" s="211">
        <v>1</v>
      </c>
      <c r="G35" s="21"/>
      <c r="H35" s="22"/>
    </row>
    <row r="36" spans="1:8" ht="25.5">
      <c r="A36" s="197">
        <v>22</v>
      </c>
      <c r="B36" s="198"/>
      <c r="C36" s="217" t="s">
        <v>213</v>
      </c>
      <c r="D36" s="228" t="s">
        <v>500</v>
      </c>
      <c r="E36" s="158" t="s">
        <v>42</v>
      </c>
      <c r="F36" s="225">
        <v>1</v>
      </c>
      <c r="G36" s="21"/>
      <c r="H36" s="22"/>
    </row>
    <row r="37" spans="1:8" ht="25.5">
      <c r="A37" s="197">
        <v>23</v>
      </c>
      <c r="B37" s="198"/>
      <c r="C37" s="217" t="s">
        <v>268</v>
      </c>
      <c r="D37" s="218" t="s">
        <v>501</v>
      </c>
      <c r="E37" s="158" t="s">
        <v>42</v>
      </c>
      <c r="F37" s="211">
        <v>1</v>
      </c>
      <c r="G37" s="21"/>
      <c r="H37" s="22"/>
    </row>
    <row r="38" spans="1:8" ht="25.5">
      <c r="A38" s="197">
        <v>24</v>
      </c>
      <c r="B38" s="198"/>
      <c r="C38" s="217" t="s">
        <v>269</v>
      </c>
      <c r="D38" s="218" t="s">
        <v>270</v>
      </c>
      <c r="E38" s="158" t="s">
        <v>42</v>
      </c>
      <c r="F38" s="211">
        <v>1</v>
      </c>
      <c r="G38" s="21"/>
      <c r="H38" s="22"/>
    </row>
    <row r="39" spans="1:8" ht="25.5">
      <c r="A39" s="197">
        <v>25</v>
      </c>
      <c r="B39" s="198"/>
      <c r="C39" s="217" t="s">
        <v>262</v>
      </c>
      <c r="D39" s="218" t="s">
        <v>502</v>
      </c>
      <c r="E39" s="158" t="s">
        <v>38</v>
      </c>
      <c r="F39" s="230">
        <v>2</v>
      </c>
      <c r="G39" s="21"/>
      <c r="H39" s="22"/>
    </row>
    <row r="40" spans="1:8" ht="14.25">
      <c r="A40" s="197">
        <v>26</v>
      </c>
      <c r="B40" s="198"/>
      <c r="C40" s="217" t="s">
        <v>271</v>
      </c>
      <c r="D40" s="218" t="s">
        <v>272</v>
      </c>
      <c r="E40" s="158" t="s">
        <v>42</v>
      </c>
      <c r="F40" s="211">
        <v>2</v>
      </c>
      <c r="G40" s="21"/>
      <c r="H40" s="22"/>
    </row>
    <row r="41" spans="1:8" ht="14.25">
      <c r="A41" s="197">
        <v>27</v>
      </c>
      <c r="B41" s="198"/>
      <c r="C41" s="217" t="s">
        <v>271</v>
      </c>
      <c r="D41" s="218" t="s">
        <v>273</v>
      </c>
      <c r="E41" s="158" t="s">
        <v>42</v>
      </c>
      <c r="F41" s="211">
        <v>1</v>
      </c>
      <c r="G41" s="21"/>
      <c r="H41" s="22"/>
    </row>
    <row r="42" spans="1:8" ht="14.25">
      <c r="A42" s="197">
        <v>28</v>
      </c>
      <c r="B42" s="198"/>
      <c r="C42" s="217" t="s">
        <v>274</v>
      </c>
      <c r="D42" s="218" t="s">
        <v>275</v>
      </c>
      <c r="E42" s="158" t="s">
        <v>38</v>
      </c>
      <c r="F42" s="211">
        <v>2</v>
      </c>
      <c r="G42" s="21"/>
      <c r="H42" s="22"/>
    </row>
    <row r="43" spans="1:8" ht="14.25">
      <c r="A43" s="197">
        <v>29</v>
      </c>
      <c r="B43" s="198"/>
      <c r="C43" s="217" t="s">
        <v>274</v>
      </c>
      <c r="D43" s="218" t="s">
        <v>276</v>
      </c>
      <c r="E43" s="158" t="s">
        <v>38</v>
      </c>
      <c r="F43" s="211">
        <v>1</v>
      </c>
      <c r="G43" s="21"/>
      <c r="H43" s="22"/>
    </row>
    <row r="44" spans="1:8" ht="14.25">
      <c r="A44" s="197">
        <v>30</v>
      </c>
      <c r="B44" s="198"/>
      <c r="C44" s="231" t="s">
        <v>240</v>
      </c>
      <c r="D44" s="158" t="s">
        <v>277</v>
      </c>
      <c r="E44" s="158" t="s">
        <v>38</v>
      </c>
      <c r="F44" s="211">
        <v>1</v>
      </c>
      <c r="G44" s="21"/>
      <c r="H44" s="22"/>
    </row>
    <row r="45" spans="1:8" ht="14.25">
      <c r="A45" s="197">
        <v>31</v>
      </c>
      <c r="B45" s="198"/>
      <c r="C45" s="231" t="s">
        <v>240</v>
      </c>
      <c r="D45" s="158" t="s">
        <v>278</v>
      </c>
      <c r="E45" s="158" t="s">
        <v>38</v>
      </c>
      <c r="F45" s="211">
        <v>2</v>
      </c>
      <c r="G45" s="21"/>
      <c r="H45" s="22"/>
    </row>
    <row r="46" spans="1:8" ht="14.25">
      <c r="A46" s="197">
        <v>32</v>
      </c>
      <c r="B46" s="198"/>
      <c r="C46" s="231" t="s">
        <v>240</v>
      </c>
      <c r="D46" s="158" t="s">
        <v>279</v>
      </c>
      <c r="E46" s="158" t="s">
        <v>38</v>
      </c>
      <c r="F46" s="211">
        <v>1</v>
      </c>
      <c r="G46" s="21"/>
      <c r="H46" s="22"/>
    </row>
    <row r="47" spans="1:8" ht="14.25">
      <c r="A47" s="197">
        <v>33</v>
      </c>
      <c r="B47" s="198"/>
      <c r="C47" s="231" t="s">
        <v>240</v>
      </c>
      <c r="D47" s="158" t="s">
        <v>280</v>
      </c>
      <c r="E47" s="158" t="s">
        <v>38</v>
      </c>
      <c r="F47" s="211">
        <v>2</v>
      </c>
      <c r="G47" s="21"/>
      <c r="H47" s="22"/>
    </row>
    <row r="48" spans="1:8" ht="14.25">
      <c r="A48" s="197">
        <v>34</v>
      </c>
      <c r="B48" s="198"/>
      <c r="C48" s="231" t="s">
        <v>237</v>
      </c>
      <c r="D48" s="158" t="s">
        <v>277</v>
      </c>
      <c r="E48" s="158" t="s">
        <v>38</v>
      </c>
      <c r="F48" s="211">
        <v>1</v>
      </c>
      <c r="G48" s="21"/>
      <c r="H48" s="22"/>
    </row>
    <row r="49" spans="1:8" ht="14.25">
      <c r="A49" s="197">
        <v>35</v>
      </c>
      <c r="B49" s="198"/>
      <c r="C49" s="231" t="s">
        <v>237</v>
      </c>
      <c r="D49" s="158" t="s">
        <v>278</v>
      </c>
      <c r="E49" s="158" t="s">
        <v>38</v>
      </c>
      <c r="F49" s="211">
        <v>1</v>
      </c>
      <c r="G49" s="21"/>
      <c r="H49" s="22"/>
    </row>
    <row r="50" spans="1:8" ht="14.25">
      <c r="A50" s="197">
        <v>36</v>
      </c>
      <c r="B50" s="198"/>
      <c r="C50" s="231" t="s">
        <v>237</v>
      </c>
      <c r="D50" s="158" t="s">
        <v>279</v>
      </c>
      <c r="E50" s="158" t="s">
        <v>38</v>
      </c>
      <c r="F50" s="211">
        <v>1</v>
      </c>
      <c r="G50" s="21"/>
      <c r="H50" s="22"/>
    </row>
    <row r="51" spans="1:8" ht="14.25">
      <c r="A51" s="197">
        <v>37</v>
      </c>
      <c r="B51" s="198"/>
      <c r="C51" s="231" t="s">
        <v>281</v>
      </c>
      <c r="D51" s="158" t="s">
        <v>277</v>
      </c>
      <c r="E51" s="158" t="s">
        <v>38</v>
      </c>
      <c r="F51" s="211">
        <v>28</v>
      </c>
      <c r="G51" s="21"/>
      <c r="H51" s="22"/>
    </row>
    <row r="52" spans="1:8" ht="14.25">
      <c r="A52" s="197">
        <v>38</v>
      </c>
      <c r="B52" s="198"/>
      <c r="C52" s="231" t="s">
        <v>281</v>
      </c>
      <c r="D52" s="158" t="s">
        <v>278</v>
      </c>
      <c r="E52" s="158" t="s">
        <v>38</v>
      </c>
      <c r="F52" s="211">
        <v>3</v>
      </c>
      <c r="G52" s="21"/>
      <c r="H52" s="22"/>
    </row>
    <row r="53" spans="1:8" ht="14.25">
      <c r="A53" s="197">
        <v>39</v>
      </c>
      <c r="B53" s="198"/>
      <c r="C53" s="231" t="s">
        <v>281</v>
      </c>
      <c r="D53" s="158" t="s">
        <v>282</v>
      </c>
      <c r="E53" s="158" t="s">
        <v>38</v>
      </c>
      <c r="F53" s="211">
        <v>2</v>
      </c>
      <c r="G53" s="21"/>
      <c r="H53" s="22"/>
    </row>
    <row r="54" spans="1:8" ht="14.25">
      <c r="A54" s="197">
        <v>40</v>
      </c>
      <c r="B54" s="198"/>
      <c r="C54" s="231" t="s">
        <v>281</v>
      </c>
      <c r="D54" s="158" t="s">
        <v>279</v>
      </c>
      <c r="E54" s="158" t="s">
        <v>38</v>
      </c>
      <c r="F54" s="211">
        <v>3</v>
      </c>
      <c r="G54" s="21"/>
      <c r="H54" s="22"/>
    </row>
    <row r="55" spans="1:8" ht="14.25">
      <c r="A55" s="197">
        <v>41</v>
      </c>
      <c r="B55" s="198"/>
      <c r="C55" s="231" t="s">
        <v>281</v>
      </c>
      <c r="D55" s="158" t="s">
        <v>283</v>
      </c>
      <c r="E55" s="158" t="s">
        <v>38</v>
      </c>
      <c r="F55" s="211">
        <v>1</v>
      </c>
      <c r="G55" s="21"/>
      <c r="H55" s="22"/>
    </row>
    <row r="56" spans="1:8" ht="14.25">
      <c r="A56" s="197">
        <v>42</v>
      </c>
      <c r="B56" s="198"/>
      <c r="C56" s="214" t="s">
        <v>284</v>
      </c>
      <c r="D56" s="158" t="s">
        <v>285</v>
      </c>
      <c r="E56" s="158" t="s">
        <v>38</v>
      </c>
      <c r="F56" s="158">
        <v>2</v>
      </c>
      <c r="G56" s="21"/>
      <c r="H56" s="22"/>
    </row>
    <row r="57" spans="1:8" ht="14.25">
      <c r="A57" s="197">
        <v>43</v>
      </c>
      <c r="B57" s="198"/>
      <c r="C57" s="214" t="s">
        <v>284</v>
      </c>
      <c r="D57" s="158" t="s">
        <v>286</v>
      </c>
      <c r="E57" s="158" t="s">
        <v>38</v>
      </c>
      <c r="F57" s="158">
        <v>2</v>
      </c>
      <c r="G57" s="21"/>
      <c r="H57" s="22"/>
    </row>
    <row r="58" spans="1:8" ht="14.25">
      <c r="A58" s="197">
        <v>44</v>
      </c>
      <c r="B58" s="198"/>
      <c r="C58" s="214" t="s">
        <v>284</v>
      </c>
      <c r="D58" s="158" t="s">
        <v>287</v>
      </c>
      <c r="E58" s="158" t="s">
        <v>38</v>
      </c>
      <c r="F58" s="158">
        <v>1</v>
      </c>
      <c r="G58" s="21"/>
      <c r="H58" s="22"/>
    </row>
    <row r="59" spans="1:8" ht="14.25">
      <c r="A59" s="197">
        <v>45</v>
      </c>
      <c r="B59" s="198"/>
      <c r="C59" s="214" t="s">
        <v>284</v>
      </c>
      <c r="D59" s="158" t="s">
        <v>288</v>
      </c>
      <c r="E59" s="158" t="s">
        <v>38</v>
      </c>
      <c r="F59" s="158">
        <v>4</v>
      </c>
      <c r="G59" s="21"/>
      <c r="H59" s="22"/>
    </row>
    <row r="60" spans="1:8" ht="14.25">
      <c r="A60" s="197">
        <v>46</v>
      </c>
      <c r="B60" s="198"/>
      <c r="C60" s="214" t="s">
        <v>284</v>
      </c>
      <c r="D60" s="158" t="s">
        <v>289</v>
      </c>
      <c r="E60" s="158" t="s">
        <v>38</v>
      </c>
      <c r="F60" s="158">
        <v>5</v>
      </c>
      <c r="G60" s="21"/>
      <c r="H60" s="22"/>
    </row>
    <row r="61" spans="1:8" ht="14.25">
      <c r="A61" s="197">
        <v>47</v>
      </c>
      <c r="B61" s="198"/>
      <c r="C61" s="214" t="s">
        <v>290</v>
      </c>
      <c r="D61" s="228" t="s">
        <v>291</v>
      </c>
      <c r="E61" s="158" t="s">
        <v>38</v>
      </c>
      <c r="F61" s="158">
        <v>2</v>
      </c>
      <c r="G61" s="21"/>
      <c r="H61" s="22"/>
    </row>
    <row r="62" spans="1:8" ht="14.25">
      <c r="A62" s="197">
        <v>48</v>
      </c>
      <c r="B62" s="198"/>
      <c r="C62" s="214" t="s">
        <v>290</v>
      </c>
      <c r="D62" s="228" t="s">
        <v>292</v>
      </c>
      <c r="E62" s="158" t="s">
        <v>38</v>
      </c>
      <c r="F62" s="158">
        <v>1</v>
      </c>
      <c r="G62" s="21"/>
      <c r="H62" s="22"/>
    </row>
    <row r="63" spans="1:8" ht="14.25">
      <c r="A63" s="197">
        <v>49</v>
      </c>
      <c r="B63" s="198"/>
      <c r="C63" s="214" t="s">
        <v>290</v>
      </c>
      <c r="D63" s="228" t="s">
        <v>293</v>
      </c>
      <c r="E63" s="158" t="s">
        <v>38</v>
      </c>
      <c r="F63" s="158">
        <v>1</v>
      </c>
      <c r="G63" s="21"/>
      <c r="H63" s="22"/>
    </row>
    <row r="64" spans="1:8" ht="14.25">
      <c r="A64" s="197">
        <v>50</v>
      </c>
      <c r="B64" s="198"/>
      <c r="C64" s="214" t="s">
        <v>294</v>
      </c>
      <c r="D64" s="158" t="s">
        <v>295</v>
      </c>
      <c r="E64" s="158" t="s">
        <v>38</v>
      </c>
      <c r="F64" s="158">
        <v>13</v>
      </c>
      <c r="G64" s="21"/>
      <c r="H64" s="22"/>
    </row>
    <row r="65" spans="1:8" ht="14.25">
      <c r="A65" s="197">
        <v>51</v>
      </c>
      <c r="B65" s="198"/>
      <c r="C65" s="214" t="s">
        <v>296</v>
      </c>
      <c r="D65" s="158" t="s">
        <v>297</v>
      </c>
      <c r="E65" s="158" t="s">
        <v>38</v>
      </c>
      <c r="F65" s="158">
        <v>7</v>
      </c>
      <c r="G65" s="21"/>
      <c r="H65" s="22"/>
    </row>
    <row r="66" spans="1:8" ht="14.25">
      <c r="A66" s="197">
        <v>52</v>
      </c>
      <c r="B66" s="198"/>
      <c r="C66" s="214" t="s">
        <v>296</v>
      </c>
      <c r="D66" s="158" t="s">
        <v>298</v>
      </c>
      <c r="E66" s="158" t="s">
        <v>38</v>
      </c>
      <c r="F66" s="158">
        <v>2</v>
      </c>
      <c r="G66" s="21"/>
      <c r="H66" s="22"/>
    </row>
    <row r="67" spans="1:8" ht="14.25">
      <c r="A67" s="197">
        <v>53</v>
      </c>
      <c r="B67" s="198"/>
      <c r="C67" s="214" t="s">
        <v>299</v>
      </c>
      <c r="D67" s="158" t="s">
        <v>172</v>
      </c>
      <c r="E67" s="158" t="s">
        <v>70</v>
      </c>
      <c r="F67" s="158">
        <v>15</v>
      </c>
      <c r="G67" s="21"/>
      <c r="H67" s="22"/>
    </row>
    <row r="68" spans="1:8" ht="14.25">
      <c r="A68" s="197">
        <v>54</v>
      </c>
      <c r="B68" s="198"/>
      <c r="C68" s="214" t="s">
        <v>299</v>
      </c>
      <c r="D68" s="158" t="s">
        <v>173</v>
      </c>
      <c r="E68" s="158" t="s">
        <v>70</v>
      </c>
      <c r="F68" s="158">
        <v>20</v>
      </c>
      <c r="G68" s="21"/>
      <c r="H68" s="22"/>
    </row>
    <row r="69" spans="1:8" ht="14.25">
      <c r="A69" s="197">
        <v>55</v>
      </c>
      <c r="B69" s="198"/>
      <c r="C69" s="214" t="s">
        <v>299</v>
      </c>
      <c r="D69" s="158" t="s">
        <v>185</v>
      </c>
      <c r="E69" s="158" t="s">
        <v>70</v>
      </c>
      <c r="F69" s="158">
        <v>15</v>
      </c>
      <c r="G69" s="21"/>
      <c r="H69" s="22"/>
    </row>
    <row r="70" spans="1:8" ht="14.25">
      <c r="A70" s="197">
        <v>56</v>
      </c>
      <c r="B70" s="198"/>
      <c r="C70" s="214" t="s">
        <v>299</v>
      </c>
      <c r="D70" s="158" t="s">
        <v>186</v>
      </c>
      <c r="E70" s="158" t="s">
        <v>70</v>
      </c>
      <c r="F70" s="158">
        <v>10</v>
      </c>
      <c r="G70" s="21"/>
      <c r="H70" s="22"/>
    </row>
    <row r="71" spans="1:8" ht="14.25">
      <c r="A71" s="197">
        <v>57</v>
      </c>
      <c r="B71" s="198"/>
      <c r="C71" s="214" t="s">
        <v>299</v>
      </c>
      <c r="D71" s="158" t="s">
        <v>300</v>
      </c>
      <c r="E71" s="158" t="s">
        <v>70</v>
      </c>
      <c r="F71" s="158">
        <v>15</v>
      </c>
      <c r="G71" s="21"/>
      <c r="H71" s="22"/>
    </row>
    <row r="72" spans="1:8" ht="14.25">
      <c r="A72" s="197">
        <v>58</v>
      </c>
      <c r="B72" s="198"/>
      <c r="C72" s="214" t="s">
        <v>299</v>
      </c>
      <c r="D72" s="158" t="s">
        <v>301</v>
      </c>
      <c r="E72" s="158" t="s">
        <v>70</v>
      </c>
      <c r="F72" s="158">
        <v>3</v>
      </c>
      <c r="G72" s="21"/>
      <c r="H72" s="22"/>
    </row>
    <row r="73" spans="1:8" ht="25.5">
      <c r="A73" s="197">
        <v>59</v>
      </c>
      <c r="B73" s="198"/>
      <c r="C73" s="232" t="s">
        <v>190</v>
      </c>
      <c r="D73" s="158" t="s">
        <v>302</v>
      </c>
      <c r="E73" s="158" t="s">
        <v>70</v>
      </c>
      <c r="F73" s="158">
        <v>15</v>
      </c>
      <c r="G73" s="21"/>
      <c r="H73" s="22"/>
    </row>
    <row r="74" spans="1:8" ht="25.5">
      <c r="A74" s="197">
        <v>60</v>
      </c>
      <c r="B74" s="198"/>
      <c r="C74" s="232" t="s">
        <v>190</v>
      </c>
      <c r="D74" s="158" t="s">
        <v>303</v>
      </c>
      <c r="E74" s="158" t="s">
        <v>70</v>
      </c>
      <c r="F74" s="158">
        <v>20</v>
      </c>
      <c r="G74" s="21"/>
      <c r="H74" s="22"/>
    </row>
    <row r="75" spans="1:8" ht="25.5">
      <c r="A75" s="197">
        <v>61</v>
      </c>
      <c r="B75" s="198"/>
      <c r="C75" s="232" t="s">
        <v>190</v>
      </c>
      <c r="D75" s="158" t="s">
        <v>304</v>
      </c>
      <c r="E75" s="158" t="s">
        <v>70</v>
      </c>
      <c r="F75" s="158">
        <v>15</v>
      </c>
      <c r="G75" s="21"/>
      <c r="H75" s="22"/>
    </row>
    <row r="76" spans="1:8" ht="25.5">
      <c r="A76" s="197">
        <v>62</v>
      </c>
      <c r="B76" s="198"/>
      <c r="C76" s="232" t="s">
        <v>190</v>
      </c>
      <c r="D76" s="158" t="s">
        <v>305</v>
      </c>
      <c r="E76" s="158" t="s">
        <v>70</v>
      </c>
      <c r="F76" s="158">
        <v>10</v>
      </c>
      <c r="G76" s="21"/>
      <c r="H76" s="22"/>
    </row>
    <row r="77" spans="1:8" ht="25.5">
      <c r="A77" s="197">
        <v>63</v>
      </c>
      <c r="B77" s="198"/>
      <c r="C77" s="232" t="s">
        <v>190</v>
      </c>
      <c r="D77" s="158" t="s">
        <v>306</v>
      </c>
      <c r="E77" s="158" t="s">
        <v>70</v>
      </c>
      <c r="F77" s="158">
        <v>15</v>
      </c>
      <c r="G77" s="21"/>
      <c r="H77" s="22"/>
    </row>
    <row r="78" spans="1:8" ht="25.5">
      <c r="A78" s="197">
        <v>64</v>
      </c>
      <c r="B78" s="198"/>
      <c r="C78" s="232" t="s">
        <v>190</v>
      </c>
      <c r="D78" s="158" t="s">
        <v>307</v>
      </c>
      <c r="E78" s="158" t="s">
        <v>70</v>
      </c>
      <c r="F78" s="158">
        <v>3</v>
      </c>
      <c r="G78" s="21"/>
      <c r="H78" s="22"/>
    </row>
    <row r="79" spans="1:8" ht="14.25">
      <c r="A79" s="197">
        <v>65</v>
      </c>
      <c r="B79" s="198"/>
      <c r="C79" s="214" t="s">
        <v>308</v>
      </c>
      <c r="D79" s="158"/>
      <c r="E79" s="158" t="s">
        <v>70</v>
      </c>
      <c r="F79" s="158">
        <v>20</v>
      </c>
      <c r="G79" s="21"/>
      <c r="H79" s="22"/>
    </row>
    <row r="80" spans="1:8" ht="14.25">
      <c r="A80" s="197">
        <v>66</v>
      </c>
      <c r="B80" s="198"/>
      <c r="C80" s="214" t="s">
        <v>309</v>
      </c>
      <c r="D80" s="158"/>
      <c r="E80" s="158" t="s">
        <v>70</v>
      </c>
      <c r="F80" s="158">
        <v>30</v>
      </c>
      <c r="G80" s="21"/>
      <c r="H80" s="22"/>
    </row>
    <row r="81" spans="1:8" ht="14.25">
      <c r="A81" s="197">
        <v>67</v>
      </c>
      <c r="B81" s="198"/>
      <c r="C81" s="214" t="s">
        <v>310</v>
      </c>
      <c r="D81" s="158"/>
      <c r="E81" s="158" t="s">
        <v>70</v>
      </c>
      <c r="F81" s="158">
        <v>30</v>
      </c>
      <c r="G81" s="21"/>
      <c r="H81" s="22"/>
    </row>
    <row r="82" spans="1:8" ht="14.25">
      <c r="A82" s="197">
        <v>68</v>
      </c>
      <c r="B82" s="198"/>
      <c r="C82" s="214" t="s">
        <v>182</v>
      </c>
      <c r="D82" s="158"/>
      <c r="E82" s="158" t="s">
        <v>42</v>
      </c>
      <c r="F82" s="158">
        <v>1</v>
      </c>
      <c r="G82" s="21"/>
      <c r="H82" s="22"/>
    </row>
    <row r="83" spans="1:8" ht="25.5">
      <c r="A83" s="197">
        <v>69</v>
      </c>
      <c r="B83" s="198"/>
      <c r="C83" s="232" t="s">
        <v>181</v>
      </c>
      <c r="D83" s="158"/>
      <c r="E83" s="158" t="s">
        <v>42</v>
      </c>
      <c r="F83" s="158">
        <v>1</v>
      </c>
      <c r="G83" s="21"/>
      <c r="H83" s="22"/>
    </row>
    <row r="84" spans="1:8" ht="14.25">
      <c r="A84" s="197">
        <v>70</v>
      </c>
      <c r="B84" s="198"/>
      <c r="C84" s="214" t="s">
        <v>229</v>
      </c>
      <c r="D84" s="158"/>
      <c r="E84" s="158" t="s">
        <v>42</v>
      </c>
      <c r="F84" s="158">
        <v>1</v>
      </c>
      <c r="G84" s="21"/>
      <c r="H84" s="22"/>
    </row>
    <row r="85" spans="1:8" ht="25.5">
      <c r="A85" s="197">
        <v>71</v>
      </c>
      <c r="B85" s="198"/>
      <c r="C85" s="232" t="s">
        <v>311</v>
      </c>
      <c r="D85" s="158"/>
      <c r="E85" s="158" t="s">
        <v>42</v>
      </c>
      <c r="F85" s="158">
        <v>1</v>
      </c>
      <c r="G85" s="21"/>
      <c r="H85" s="22"/>
    </row>
    <row r="86" spans="1:8" ht="14.25">
      <c r="A86" s="197">
        <v>72</v>
      </c>
      <c r="B86" s="198"/>
      <c r="C86" s="214" t="s">
        <v>312</v>
      </c>
      <c r="D86" s="158" t="s">
        <v>313</v>
      </c>
      <c r="E86" s="158" t="s">
        <v>42</v>
      </c>
      <c r="F86" s="158">
        <v>1</v>
      </c>
      <c r="G86" s="21"/>
      <c r="H86" s="22"/>
    </row>
    <row r="87" spans="1:8" ht="25.5">
      <c r="A87" s="197">
        <v>73</v>
      </c>
      <c r="B87" s="198"/>
      <c r="C87" s="232" t="s">
        <v>314</v>
      </c>
      <c r="D87" s="158"/>
      <c r="E87" s="158" t="s">
        <v>42</v>
      </c>
      <c r="F87" s="158">
        <v>1</v>
      </c>
      <c r="G87" s="21"/>
      <c r="H87" s="22"/>
    </row>
    <row r="88" spans="1:8" ht="25.5">
      <c r="A88" s="197">
        <v>74</v>
      </c>
      <c r="B88" s="198"/>
      <c r="C88" s="232" t="s">
        <v>315</v>
      </c>
      <c r="D88" s="158"/>
      <c r="E88" s="158" t="s">
        <v>42</v>
      </c>
      <c r="F88" s="158">
        <v>1</v>
      </c>
      <c r="G88" s="21"/>
      <c r="H88" s="22"/>
    </row>
    <row r="89" spans="1:8" ht="14.25">
      <c r="A89" s="197">
        <v>75</v>
      </c>
      <c r="B89" s="198"/>
      <c r="C89" s="214" t="s">
        <v>316</v>
      </c>
      <c r="D89" s="158"/>
      <c r="E89" s="158" t="s">
        <v>42</v>
      </c>
      <c r="F89" s="158">
        <v>1</v>
      </c>
      <c r="G89" s="21"/>
      <c r="H89" s="22"/>
    </row>
    <row r="90" spans="1:8" s="17" customFormat="1" ht="14.25">
      <c r="A90" s="28"/>
      <c r="B90" s="29"/>
      <c r="C90" s="30"/>
      <c r="D90" s="30"/>
      <c r="E90" s="31"/>
      <c r="F90" s="12"/>
      <c r="G90" s="12"/>
      <c r="H90" s="32"/>
    </row>
    <row r="91" spans="1:8" ht="15">
      <c r="A91" s="13"/>
      <c r="B91" s="13"/>
      <c r="C91" s="18"/>
      <c r="D91" s="18"/>
      <c r="E91" s="19"/>
      <c r="F91" s="18"/>
      <c r="G91" s="18" t="s">
        <v>6</v>
      </c>
      <c r="H91" s="20"/>
    </row>
    <row r="93" s="25" customFormat="1" ht="12.75" customHeight="1">
      <c r="B93" s="26" t="str">
        <f>'1.1 demontāža'!B181</f>
        <v>Piezīmes:</v>
      </c>
    </row>
    <row r="94" spans="1:8" s="25" customFormat="1" ht="45" customHeight="1">
      <c r="A94" s="336" t="s">
        <v>573</v>
      </c>
      <c r="B94" s="336"/>
      <c r="C94" s="336"/>
      <c r="D94" s="336"/>
      <c r="E94" s="336"/>
      <c r="F94" s="336"/>
      <c r="G94" s="336"/>
      <c r="H94" s="336"/>
    </row>
    <row r="95" spans="1:8" s="25" customFormat="1" ht="12.75" customHeight="1">
      <c r="A95" s="336">
        <f>'1.1 demontāža'!$A$183</f>
        <v>0</v>
      </c>
      <c r="B95" s="336"/>
      <c r="C95" s="336"/>
      <c r="D95" s="336"/>
      <c r="E95" s="336"/>
      <c r="F95" s="336"/>
      <c r="G95" s="336"/>
      <c r="H95" s="336"/>
    </row>
    <row r="96" s="25" customFormat="1" ht="12.75" customHeight="1">
      <c r="B96" s="27"/>
    </row>
    <row r="98" spans="3:4" ht="14.25" customHeight="1">
      <c r="C98" s="33"/>
      <c r="D98" s="33"/>
    </row>
    <row r="99" spans="3:5" ht="14.25">
      <c r="C99" s="34"/>
      <c r="D99" s="34"/>
      <c r="E99" s="35"/>
    </row>
    <row r="102" spans="2:4" ht="14.25">
      <c r="B102" s="46"/>
      <c r="C102" s="3"/>
      <c r="D102" s="3"/>
    </row>
    <row r="103" spans="2:4" ht="14.25">
      <c r="B103" s="2"/>
      <c r="C103" s="33"/>
      <c r="D103" s="33"/>
    </row>
    <row r="104" spans="2:4" ht="14.25">
      <c r="B104" s="1"/>
      <c r="C104" s="34"/>
      <c r="D104" s="34"/>
    </row>
  </sheetData>
  <sheetProtection/>
  <mergeCells count="15">
    <mergeCell ref="A1:C1"/>
    <mergeCell ref="A2:H2"/>
    <mergeCell ref="A7:H7"/>
    <mergeCell ref="A11:A12"/>
    <mergeCell ref="B11:B12"/>
    <mergeCell ref="E11:E12"/>
    <mergeCell ref="F11:F12"/>
    <mergeCell ref="G11:G12"/>
    <mergeCell ref="H11:H12"/>
    <mergeCell ref="C3:H3"/>
    <mergeCell ref="C4:H4"/>
    <mergeCell ref="C5:H5"/>
    <mergeCell ref="C11:D12"/>
    <mergeCell ref="A95:H95"/>
    <mergeCell ref="A94:H94"/>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sheetPr>
    <tabColor rgb="FF00B0F0"/>
  </sheetPr>
  <dimension ref="A1:H86"/>
  <sheetViews>
    <sheetView showZeros="0" view="pageBreakPreview" zoomScaleSheetLayoutView="100" zoomScalePageLayoutView="0" workbookViewId="0" topLeftCell="A70">
      <selection activeCell="A76" sqref="A76:H76"/>
    </sheetView>
  </sheetViews>
  <sheetFormatPr defaultColWidth="9.140625" defaultRowHeight="12.75"/>
  <cols>
    <col min="1" max="1" width="12.140625" style="5" customWidth="1"/>
    <col min="2" max="2" width="11.421875" style="5" customWidth="1"/>
    <col min="3" max="3" width="40.28125" style="5" customWidth="1"/>
    <col min="4" max="4" width="14.57421875" style="5" customWidth="1"/>
    <col min="5" max="5" width="8.140625" style="5" customWidth="1"/>
    <col min="6" max="6" width="9.140625" style="5" customWidth="1"/>
    <col min="7" max="7" width="12.28125" style="5" customWidth="1"/>
    <col min="8" max="8" width="20.7109375" style="5" customWidth="1"/>
    <col min="9" max="9" width="9.140625" style="5" customWidth="1"/>
    <col min="10" max="10" width="0" style="5" hidden="1" customWidth="1"/>
    <col min="11" max="16384" width="9.140625" style="5" customWidth="1"/>
  </cols>
  <sheetData>
    <row r="1" spans="1:8" s="9" customFormat="1" ht="15">
      <c r="A1" s="338" t="s">
        <v>15</v>
      </c>
      <c r="B1" s="338"/>
      <c r="C1" s="338"/>
      <c r="D1" s="47"/>
      <c r="E1" s="36" t="str">
        <f ca="1">MID(CELL("filename",A1),FIND("]",CELL("filename",A1))+1,255)</f>
        <v>2.6 EL</v>
      </c>
      <c r="F1" s="36"/>
      <c r="G1" s="36"/>
      <c r="H1" s="36"/>
    </row>
    <row r="2" spans="1:8" s="9" customFormat="1" ht="15">
      <c r="A2" s="339" t="str">
        <f>C13</f>
        <v>Elektroinstalācija</v>
      </c>
      <c r="B2" s="339"/>
      <c r="C2" s="339"/>
      <c r="D2" s="339"/>
      <c r="E2" s="339"/>
      <c r="F2" s="339"/>
      <c r="G2" s="339"/>
      <c r="H2" s="339"/>
    </row>
    <row r="3" spans="1:8" ht="47.25" customHeight="1">
      <c r="A3" s="6"/>
      <c r="B3" s="6" t="s">
        <v>2</v>
      </c>
      <c r="C3" s="335" t="str">
        <f>'1.1 demontāža'!C3</f>
        <v>Daugavpils pilsētas krievu vidusskola-licejs</v>
      </c>
      <c r="D3" s="335"/>
      <c r="E3" s="335"/>
      <c r="F3" s="335"/>
      <c r="G3" s="335"/>
      <c r="H3" s="335"/>
    </row>
    <row r="4" spans="1:8" ht="40.5" customHeight="1">
      <c r="A4" s="6"/>
      <c r="B4" s="6" t="s">
        <v>3</v>
      </c>
      <c r="C4" s="335" t="str">
        <f>'1.1 demontāža'!C4</f>
        <v>Daugavpils pilsētas krievu vidusskolas-liceja ēkas telpu vienkāršotas atjaunošanas projekts</v>
      </c>
      <c r="D4" s="335"/>
      <c r="E4" s="335"/>
      <c r="F4" s="335"/>
      <c r="G4" s="335"/>
      <c r="H4" s="335"/>
    </row>
    <row r="5" spans="1:8" ht="15">
      <c r="A5" s="6"/>
      <c r="B5" s="6" t="s">
        <v>4</v>
      </c>
      <c r="C5" s="342" t="str">
        <f>'1.1 demontāža'!C5</f>
        <v>Tautas iela 59, Daugavpils</v>
      </c>
      <c r="D5" s="342"/>
      <c r="E5" s="342"/>
      <c r="F5" s="342"/>
      <c r="G5" s="342"/>
      <c r="H5" s="342"/>
    </row>
    <row r="6" spans="1:8" ht="14.25">
      <c r="A6" s="6"/>
      <c r="B6" s="6" t="s">
        <v>16</v>
      </c>
      <c r="C6" s="7" t="str">
        <f>'1.1 demontāža'!C6</f>
        <v>D-2016/567</v>
      </c>
      <c r="D6" s="7"/>
      <c r="E6" s="7"/>
      <c r="F6" s="14"/>
      <c r="G6" s="37"/>
      <c r="H6" s="37"/>
    </row>
    <row r="7" spans="1:8" ht="33.75" customHeight="1">
      <c r="A7" s="337">
        <f>'1.1 demontāža'!A7:G7</f>
        <v>0</v>
      </c>
      <c r="B7" s="337"/>
      <c r="C7" s="337"/>
      <c r="D7" s="337"/>
      <c r="E7" s="337"/>
      <c r="F7" s="337"/>
      <c r="G7" s="337"/>
      <c r="H7" s="337"/>
    </row>
    <row r="8" spans="1:8" ht="14.25">
      <c r="A8" s="8"/>
      <c r="B8" s="8"/>
      <c r="E8" s="11"/>
      <c r="F8" s="14"/>
      <c r="G8" s="14"/>
      <c r="H8" s="10"/>
    </row>
    <row r="9" spans="1:8" ht="15" customHeight="1">
      <c r="A9" s="16"/>
      <c r="B9" s="16"/>
      <c r="C9" s="4">
        <f>'1.1 demontāža'!C9</f>
        <v>0</v>
      </c>
      <c r="D9" s="4"/>
      <c r="G9" s="15"/>
      <c r="H9" s="15"/>
    </row>
    <row r="10" spans="1:2" ht="15">
      <c r="A10" s="16"/>
      <c r="B10" s="16"/>
    </row>
    <row r="11" spans="1:8" ht="14.25" customHeight="1">
      <c r="A11" s="332" t="s">
        <v>5</v>
      </c>
      <c r="B11" s="340" t="s">
        <v>7</v>
      </c>
      <c r="C11" s="343" t="s">
        <v>8</v>
      </c>
      <c r="D11" s="344"/>
      <c r="E11" s="331" t="s">
        <v>9</v>
      </c>
      <c r="F11" s="332" t="s">
        <v>10</v>
      </c>
      <c r="G11" s="333" t="s">
        <v>18</v>
      </c>
      <c r="H11" s="333" t="s">
        <v>19</v>
      </c>
    </row>
    <row r="12" spans="1:8" ht="59.25" customHeight="1">
      <c r="A12" s="332"/>
      <c r="B12" s="341"/>
      <c r="C12" s="345"/>
      <c r="D12" s="346"/>
      <c r="E12" s="331"/>
      <c r="F12" s="332"/>
      <c r="G12" s="334"/>
      <c r="H12" s="334"/>
    </row>
    <row r="13" spans="1:8" ht="15.75">
      <c r="A13" s="163"/>
      <c r="B13" s="164">
        <v>0</v>
      </c>
      <c r="C13" s="51" t="s">
        <v>443</v>
      </c>
      <c r="D13" s="51"/>
      <c r="E13" s="165"/>
      <c r="F13" s="166"/>
      <c r="G13" s="23"/>
      <c r="H13" s="24"/>
    </row>
    <row r="14" spans="1:8" ht="15.75">
      <c r="A14" s="122"/>
      <c r="B14" s="69"/>
      <c r="C14" s="233" t="s">
        <v>142</v>
      </c>
      <c r="D14" s="233"/>
      <c r="E14" s="234"/>
      <c r="F14" s="235"/>
      <c r="G14" s="21"/>
      <c r="H14" s="22"/>
    </row>
    <row r="15" spans="1:8" ht="15">
      <c r="A15" s="139" t="s">
        <v>317</v>
      </c>
      <c r="B15" s="140"/>
      <c r="C15" s="236" t="s">
        <v>318</v>
      </c>
      <c r="D15" s="236"/>
      <c r="E15" s="237"/>
      <c r="F15" s="143"/>
      <c r="G15" s="21"/>
      <c r="H15" s="22"/>
    </row>
    <row r="16" spans="1:8" ht="51">
      <c r="A16" s="139">
        <v>1</v>
      </c>
      <c r="B16" s="140"/>
      <c r="C16" s="238" t="s">
        <v>319</v>
      </c>
      <c r="D16" s="237" t="s">
        <v>503</v>
      </c>
      <c r="E16" s="239" t="s">
        <v>42</v>
      </c>
      <c r="F16" s="239">
        <v>1</v>
      </c>
      <c r="G16" s="21"/>
      <c r="H16" s="22"/>
    </row>
    <row r="17" spans="1:8" ht="204">
      <c r="A17" s="139">
        <v>2</v>
      </c>
      <c r="B17" s="140"/>
      <c r="C17" s="240" t="s">
        <v>320</v>
      </c>
      <c r="D17" s="237" t="s">
        <v>504</v>
      </c>
      <c r="E17" s="239" t="s">
        <v>42</v>
      </c>
      <c r="F17" s="239">
        <v>1</v>
      </c>
      <c r="G17" s="21"/>
      <c r="H17" s="22"/>
    </row>
    <row r="18" spans="1:8" ht="204">
      <c r="A18" s="139">
        <v>3</v>
      </c>
      <c r="B18" s="140"/>
      <c r="C18" s="240" t="s">
        <v>322</v>
      </c>
      <c r="D18" s="237" t="s">
        <v>504</v>
      </c>
      <c r="E18" s="239" t="s">
        <v>42</v>
      </c>
      <c r="F18" s="239">
        <v>1</v>
      </c>
      <c r="G18" s="21"/>
      <c r="H18" s="22"/>
    </row>
    <row r="19" spans="1:8" ht="204">
      <c r="A19" s="139">
        <v>4</v>
      </c>
      <c r="B19" s="140"/>
      <c r="C19" s="240" t="s">
        <v>323</v>
      </c>
      <c r="D19" s="237" t="s">
        <v>321</v>
      </c>
      <c r="E19" s="239" t="s">
        <v>42</v>
      </c>
      <c r="F19" s="239">
        <v>1</v>
      </c>
      <c r="G19" s="21"/>
      <c r="H19" s="22"/>
    </row>
    <row r="20" spans="1:8" ht="14.25">
      <c r="A20" s="139">
        <v>5</v>
      </c>
      <c r="B20" s="140"/>
      <c r="C20" s="241" t="s">
        <v>324</v>
      </c>
      <c r="D20" s="242"/>
      <c r="E20" s="242" t="s">
        <v>38</v>
      </c>
      <c r="F20" s="242">
        <v>3</v>
      </c>
      <c r="G20" s="21"/>
      <c r="H20" s="22"/>
    </row>
    <row r="21" spans="1:8" ht="14.25">
      <c r="A21" s="139" t="s">
        <v>325</v>
      </c>
      <c r="B21" s="140"/>
      <c r="C21" s="243" t="s">
        <v>326</v>
      </c>
      <c r="D21" s="239"/>
      <c r="E21" s="242"/>
      <c r="F21" s="242"/>
      <c r="G21" s="21"/>
      <c r="H21" s="22"/>
    </row>
    <row r="22" spans="1:8" ht="51">
      <c r="A22" s="139">
        <v>1</v>
      </c>
      <c r="B22" s="140"/>
      <c r="C22" s="244" t="s">
        <v>327</v>
      </c>
      <c r="D22" s="245" t="s">
        <v>505</v>
      </c>
      <c r="E22" s="242" t="s">
        <v>42</v>
      </c>
      <c r="F22" s="242">
        <v>6</v>
      </c>
      <c r="G22" s="21"/>
      <c r="H22" s="22"/>
    </row>
    <row r="23" spans="1:8" ht="89.25">
      <c r="A23" s="139">
        <v>2</v>
      </c>
      <c r="B23" s="140"/>
      <c r="C23" s="240" t="s">
        <v>328</v>
      </c>
      <c r="D23" s="237" t="s">
        <v>506</v>
      </c>
      <c r="E23" s="242" t="s">
        <v>42</v>
      </c>
      <c r="F23" s="242">
        <v>3</v>
      </c>
      <c r="G23" s="21"/>
      <c r="H23" s="22"/>
    </row>
    <row r="24" spans="1:8" ht="63.75">
      <c r="A24" s="139">
        <v>3</v>
      </c>
      <c r="B24" s="140"/>
      <c r="C24" s="240" t="s">
        <v>329</v>
      </c>
      <c r="D24" s="237" t="s">
        <v>507</v>
      </c>
      <c r="E24" s="242" t="s">
        <v>42</v>
      </c>
      <c r="F24" s="242">
        <v>19</v>
      </c>
      <c r="G24" s="21"/>
      <c r="H24" s="22"/>
    </row>
    <row r="25" spans="1:8" ht="63.75">
      <c r="A25" s="139">
        <v>4</v>
      </c>
      <c r="B25" s="140"/>
      <c r="C25" s="240" t="s">
        <v>330</v>
      </c>
      <c r="D25" s="237" t="s">
        <v>508</v>
      </c>
      <c r="E25" s="242" t="s">
        <v>42</v>
      </c>
      <c r="F25" s="242">
        <v>17</v>
      </c>
      <c r="G25" s="21"/>
      <c r="H25" s="22"/>
    </row>
    <row r="26" spans="1:8" ht="63.75">
      <c r="A26" s="139">
        <v>5</v>
      </c>
      <c r="B26" s="140"/>
      <c r="C26" s="240" t="s">
        <v>331</v>
      </c>
      <c r="D26" s="245" t="s">
        <v>509</v>
      </c>
      <c r="E26" s="242" t="s">
        <v>42</v>
      </c>
      <c r="F26" s="242">
        <v>15</v>
      </c>
      <c r="G26" s="21"/>
      <c r="H26" s="22"/>
    </row>
    <row r="27" spans="1:8" ht="51">
      <c r="A27" s="139">
        <v>6</v>
      </c>
      <c r="B27" s="140"/>
      <c r="C27" s="240" t="s">
        <v>332</v>
      </c>
      <c r="D27" s="237" t="s">
        <v>510</v>
      </c>
      <c r="E27" s="242" t="s">
        <v>42</v>
      </c>
      <c r="F27" s="242">
        <v>24</v>
      </c>
      <c r="G27" s="21"/>
      <c r="H27" s="22"/>
    </row>
    <row r="28" spans="1:8" ht="51">
      <c r="A28" s="139">
        <v>7</v>
      </c>
      <c r="B28" s="140"/>
      <c r="C28" s="240" t="s">
        <v>333</v>
      </c>
      <c r="D28" s="245" t="s">
        <v>511</v>
      </c>
      <c r="E28" s="242" t="s">
        <v>42</v>
      </c>
      <c r="F28" s="242">
        <v>16</v>
      </c>
      <c r="G28" s="21"/>
      <c r="H28" s="22"/>
    </row>
    <row r="29" spans="1:8" ht="63.75">
      <c r="A29" s="139">
        <v>8</v>
      </c>
      <c r="B29" s="140"/>
      <c r="C29" s="240" t="s">
        <v>334</v>
      </c>
      <c r="D29" s="245" t="s">
        <v>512</v>
      </c>
      <c r="E29" s="242" t="s">
        <v>42</v>
      </c>
      <c r="F29" s="242">
        <v>15</v>
      </c>
      <c r="G29" s="21"/>
      <c r="H29" s="22"/>
    </row>
    <row r="30" spans="1:8" ht="14.25">
      <c r="A30" s="139" t="s">
        <v>335</v>
      </c>
      <c r="B30" s="140"/>
      <c r="C30" s="236" t="s">
        <v>336</v>
      </c>
      <c r="D30" s="237"/>
      <c r="E30" s="237"/>
      <c r="F30" s="237"/>
      <c r="G30" s="21"/>
      <c r="H30" s="22"/>
    </row>
    <row r="31" spans="1:8" ht="25.5">
      <c r="A31" s="139">
        <v>1</v>
      </c>
      <c r="B31" s="140"/>
      <c r="C31" s="238" t="s">
        <v>337</v>
      </c>
      <c r="D31" s="237" t="s">
        <v>513</v>
      </c>
      <c r="E31" s="237" t="s">
        <v>42</v>
      </c>
      <c r="F31" s="237">
        <v>4</v>
      </c>
      <c r="G31" s="21"/>
      <c r="H31" s="22"/>
    </row>
    <row r="32" spans="1:8" ht="25.5">
      <c r="A32" s="139">
        <v>2</v>
      </c>
      <c r="B32" s="140"/>
      <c r="C32" s="238" t="s">
        <v>338</v>
      </c>
      <c r="D32" s="237" t="s">
        <v>513</v>
      </c>
      <c r="E32" s="237" t="s">
        <v>42</v>
      </c>
      <c r="F32" s="237">
        <v>2</v>
      </c>
      <c r="G32" s="21"/>
      <c r="H32" s="22"/>
    </row>
    <row r="33" spans="1:8" ht="25.5">
      <c r="A33" s="139">
        <v>3</v>
      </c>
      <c r="B33" s="140"/>
      <c r="C33" s="238" t="s">
        <v>339</v>
      </c>
      <c r="D33" s="237" t="s">
        <v>513</v>
      </c>
      <c r="E33" s="237" t="s">
        <v>42</v>
      </c>
      <c r="F33" s="237">
        <v>6</v>
      </c>
      <c r="G33" s="21"/>
      <c r="H33" s="22"/>
    </row>
    <row r="34" spans="1:8" ht="25.5">
      <c r="A34" s="139">
        <v>4</v>
      </c>
      <c r="B34" s="140"/>
      <c r="C34" s="238" t="s">
        <v>340</v>
      </c>
      <c r="D34" s="237" t="s">
        <v>513</v>
      </c>
      <c r="E34" s="237" t="s">
        <v>42</v>
      </c>
      <c r="F34" s="237">
        <v>1</v>
      </c>
      <c r="G34" s="21"/>
      <c r="H34" s="22"/>
    </row>
    <row r="35" spans="1:8" ht="25.5">
      <c r="A35" s="139">
        <v>5</v>
      </c>
      <c r="B35" s="140"/>
      <c r="C35" s="238" t="s">
        <v>341</v>
      </c>
      <c r="D35" s="237" t="s">
        <v>513</v>
      </c>
      <c r="E35" s="237" t="s">
        <v>42</v>
      </c>
      <c r="F35" s="242">
        <v>4</v>
      </c>
      <c r="G35" s="21"/>
      <c r="H35" s="22"/>
    </row>
    <row r="36" spans="1:8" ht="25.5">
      <c r="A36" s="139">
        <v>6</v>
      </c>
      <c r="B36" s="140"/>
      <c r="C36" s="238" t="s">
        <v>342</v>
      </c>
      <c r="D36" s="237" t="s">
        <v>514</v>
      </c>
      <c r="E36" s="237" t="s">
        <v>42</v>
      </c>
      <c r="F36" s="237">
        <v>1</v>
      </c>
      <c r="G36" s="21"/>
      <c r="H36" s="22"/>
    </row>
    <row r="37" spans="1:8" ht="38.25">
      <c r="A37" s="139">
        <v>7</v>
      </c>
      <c r="B37" s="140"/>
      <c r="C37" s="240" t="s">
        <v>343</v>
      </c>
      <c r="D37" s="237" t="s">
        <v>515</v>
      </c>
      <c r="E37" s="237" t="s">
        <v>42</v>
      </c>
      <c r="F37" s="242">
        <v>1</v>
      </c>
      <c r="G37" s="21"/>
      <c r="H37" s="22"/>
    </row>
    <row r="38" spans="1:8" ht="38.25">
      <c r="A38" s="139">
        <v>8</v>
      </c>
      <c r="B38" s="140"/>
      <c r="C38" s="240" t="s">
        <v>344</v>
      </c>
      <c r="D38" s="237" t="s">
        <v>516</v>
      </c>
      <c r="E38" s="237" t="s">
        <v>42</v>
      </c>
      <c r="F38" s="242">
        <v>1</v>
      </c>
      <c r="G38" s="21"/>
      <c r="H38" s="22"/>
    </row>
    <row r="39" spans="1:8" ht="14.25">
      <c r="A39" s="139" t="s">
        <v>345</v>
      </c>
      <c r="B39" s="140"/>
      <c r="C39" s="243" t="s">
        <v>346</v>
      </c>
      <c r="D39" s="239"/>
      <c r="E39" s="242"/>
      <c r="F39" s="242"/>
      <c r="G39" s="21"/>
      <c r="H39" s="22"/>
    </row>
    <row r="40" spans="1:8" ht="14.25">
      <c r="A40" s="139">
        <v>1</v>
      </c>
      <c r="B40" s="140"/>
      <c r="C40" s="241" t="s">
        <v>347</v>
      </c>
      <c r="D40" s="239"/>
      <c r="E40" s="242" t="s">
        <v>42</v>
      </c>
      <c r="F40" s="242">
        <v>36</v>
      </c>
      <c r="G40" s="21"/>
      <c r="H40" s="22"/>
    </row>
    <row r="41" spans="1:8" ht="14.25">
      <c r="A41" s="139">
        <v>2</v>
      </c>
      <c r="B41" s="140"/>
      <c r="C41" s="241" t="s">
        <v>348</v>
      </c>
      <c r="D41" s="239"/>
      <c r="E41" s="242" t="s">
        <v>42</v>
      </c>
      <c r="F41" s="242">
        <v>3</v>
      </c>
      <c r="G41" s="21"/>
      <c r="H41" s="22"/>
    </row>
    <row r="42" spans="1:8" ht="14.25">
      <c r="A42" s="139">
        <v>3</v>
      </c>
      <c r="B42" s="140"/>
      <c r="C42" s="241" t="s">
        <v>349</v>
      </c>
      <c r="D42" s="239"/>
      <c r="E42" s="242" t="s">
        <v>42</v>
      </c>
      <c r="F42" s="242">
        <v>1</v>
      </c>
      <c r="G42" s="21"/>
      <c r="H42" s="22"/>
    </row>
    <row r="43" spans="1:8" ht="14.25">
      <c r="A43" s="139">
        <v>4</v>
      </c>
      <c r="B43" s="140"/>
      <c r="C43" s="241" t="s">
        <v>350</v>
      </c>
      <c r="D43" s="239"/>
      <c r="E43" s="242" t="s">
        <v>42</v>
      </c>
      <c r="F43" s="242">
        <v>19</v>
      </c>
      <c r="G43" s="21"/>
      <c r="H43" s="22"/>
    </row>
    <row r="44" spans="1:8" ht="14.25">
      <c r="A44" s="139">
        <v>5</v>
      </c>
      <c r="B44" s="140"/>
      <c r="C44" s="241" t="s">
        <v>351</v>
      </c>
      <c r="D44" s="239"/>
      <c r="E44" s="242" t="s">
        <v>42</v>
      </c>
      <c r="F44" s="242">
        <v>16</v>
      </c>
      <c r="G44" s="21"/>
      <c r="H44" s="22"/>
    </row>
    <row r="45" spans="1:8" ht="14.25">
      <c r="A45" s="304">
        <v>6</v>
      </c>
      <c r="B45" s="305"/>
      <c r="C45" s="306" t="s">
        <v>558</v>
      </c>
      <c r="D45" s="307"/>
      <c r="E45" s="307" t="s">
        <v>42</v>
      </c>
      <c r="F45" s="307">
        <v>1</v>
      </c>
      <c r="G45" s="21"/>
      <c r="H45" s="22"/>
    </row>
    <row r="46" spans="1:8" ht="14.25">
      <c r="A46" s="139" t="s">
        <v>352</v>
      </c>
      <c r="B46" s="140"/>
      <c r="C46" s="236" t="s">
        <v>353</v>
      </c>
      <c r="D46" s="237"/>
      <c r="E46" s="237"/>
      <c r="F46" s="237"/>
      <c r="G46" s="21"/>
      <c r="H46" s="22"/>
    </row>
    <row r="47" spans="1:8" ht="25.5">
      <c r="A47" s="139">
        <v>1</v>
      </c>
      <c r="B47" s="140"/>
      <c r="C47" s="238" t="s">
        <v>354</v>
      </c>
      <c r="D47" s="237" t="s">
        <v>517</v>
      </c>
      <c r="E47" s="237" t="s">
        <v>70</v>
      </c>
      <c r="F47" s="237">
        <v>100</v>
      </c>
      <c r="G47" s="21"/>
      <c r="H47" s="22"/>
    </row>
    <row r="48" spans="1:8" ht="25.5">
      <c r="A48" s="139">
        <v>2</v>
      </c>
      <c r="B48" s="140"/>
      <c r="C48" s="238" t="s">
        <v>355</v>
      </c>
      <c r="D48" s="237" t="s">
        <v>517</v>
      </c>
      <c r="E48" s="237" t="s">
        <v>70</v>
      </c>
      <c r="F48" s="237">
        <v>100</v>
      </c>
      <c r="G48" s="21"/>
      <c r="H48" s="22"/>
    </row>
    <row r="49" spans="1:8" ht="25.5">
      <c r="A49" s="139">
        <v>3</v>
      </c>
      <c r="B49" s="140"/>
      <c r="C49" s="238" t="s">
        <v>356</v>
      </c>
      <c r="D49" s="237" t="s">
        <v>517</v>
      </c>
      <c r="E49" s="237" t="s">
        <v>70</v>
      </c>
      <c r="F49" s="237">
        <v>50</v>
      </c>
      <c r="G49" s="21"/>
      <c r="H49" s="22"/>
    </row>
    <row r="50" spans="1:8" ht="38.25">
      <c r="A50" s="139">
        <v>4</v>
      </c>
      <c r="B50" s="140"/>
      <c r="C50" s="246" t="s">
        <v>357</v>
      </c>
      <c r="D50" s="247" t="s">
        <v>518</v>
      </c>
      <c r="E50" s="247" t="s">
        <v>70</v>
      </c>
      <c r="F50" s="247">
        <v>500</v>
      </c>
      <c r="G50" s="21"/>
      <c r="H50" s="22"/>
    </row>
    <row r="51" spans="1:8" ht="38.25">
      <c r="A51" s="139">
        <v>5</v>
      </c>
      <c r="B51" s="140"/>
      <c r="C51" s="246" t="s">
        <v>358</v>
      </c>
      <c r="D51" s="247" t="s">
        <v>518</v>
      </c>
      <c r="E51" s="247" t="s">
        <v>70</v>
      </c>
      <c r="F51" s="247">
        <v>500</v>
      </c>
      <c r="G51" s="21"/>
      <c r="H51" s="22"/>
    </row>
    <row r="52" spans="1:8" ht="38.25">
      <c r="A52" s="139">
        <v>6</v>
      </c>
      <c r="B52" s="140"/>
      <c r="C52" s="246" t="s">
        <v>359</v>
      </c>
      <c r="D52" s="247" t="s">
        <v>518</v>
      </c>
      <c r="E52" s="247" t="s">
        <v>70</v>
      </c>
      <c r="F52" s="247">
        <v>100</v>
      </c>
      <c r="G52" s="21"/>
      <c r="H52" s="22"/>
    </row>
    <row r="53" spans="1:8" ht="38.25">
      <c r="A53" s="139">
        <v>7</v>
      </c>
      <c r="B53" s="140"/>
      <c r="C53" s="246" t="s">
        <v>360</v>
      </c>
      <c r="D53" s="247" t="s">
        <v>518</v>
      </c>
      <c r="E53" s="247" t="s">
        <v>70</v>
      </c>
      <c r="F53" s="247">
        <v>500</v>
      </c>
      <c r="G53" s="21"/>
      <c r="H53" s="22"/>
    </row>
    <row r="54" spans="1:8" ht="25.5">
      <c r="A54" s="139">
        <v>8</v>
      </c>
      <c r="B54" s="140"/>
      <c r="C54" s="246" t="s">
        <v>361</v>
      </c>
      <c r="D54" s="247" t="s">
        <v>517</v>
      </c>
      <c r="E54" s="247" t="s">
        <v>70</v>
      </c>
      <c r="F54" s="247">
        <v>100</v>
      </c>
      <c r="G54" s="21"/>
      <c r="H54" s="22"/>
    </row>
    <row r="55" spans="1:8" ht="25.5">
      <c r="A55" s="139">
        <v>9</v>
      </c>
      <c r="B55" s="140"/>
      <c r="C55" s="246" t="s">
        <v>362</v>
      </c>
      <c r="D55" s="247" t="s">
        <v>519</v>
      </c>
      <c r="E55" s="247" t="s">
        <v>70</v>
      </c>
      <c r="F55" s="247">
        <v>50</v>
      </c>
      <c r="G55" s="21"/>
      <c r="H55" s="22"/>
    </row>
    <row r="56" spans="1:8" ht="25.5">
      <c r="A56" s="139">
        <v>10</v>
      </c>
      <c r="B56" s="140"/>
      <c r="C56" s="246" t="s">
        <v>363</v>
      </c>
      <c r="D56" s="247" t="s">
        <v>519</v>
      </c>
      <c r="E56" s="247" t="s">
        <v>70</v>
      </c>
      <c r="F56" s="247">
        <v>200</v>
      </c>
      <c r="G56" s="21"/>
      <c r="H56" s="22"/>
    </row>
    <row r="57" spans="1:8" ht="25.5">
      <c r="A57" s="139">
        <v>11</v>
      </c>
      <c r="B57" s="140"/>
      <c r="C57" s="246" t="s">
        <v>364</v>
      </c>
      <c r="D57" s="247" t="s">
        <v>519</v>
      </c>
      <c r="E57" s="247" t="s">
        <v>70</v>
      </c>
      <c r="F57" s="247">
        <v>300</v>
      </c>
      <c r="G57" s="21"/>
      <c r="H57" s="22"/>
    </row>
    <row r="58" spans="1:8" ht="25.5">
      <c r="A58" s="139">
        <v>12</v>
      </c>
      <c r="B58" s="140"/>
      <c r="C58" s="246" t="s">
        <v>365</v>
      </c>
      <c r="D58" s="247" t="s">
        <v>520</v>
      </c>
      <c r="E58" s="247" t="s">
        <v>70</v>
      </c>
      <c r="F58" s="247">
        <v>100</v>
      </c>
      <c r="G58" s="21"/>
      <c r="H58" s="22"/>
    </row>
    <row r="59" spans="1:8" ht="25.5">
      <c r="A59" s="139">
        <v>13</v>
      </c>
      <c r="B59" s="140"/>
      <c r="C59" s="246" t="s">
        <v>366</v>
      </c>
      <c r="D59" s="247" t="s">
        <v>520</v>
      </c>
      <c r="E59" s="247" t="s">
        <v>70</v>
      </c>
      <c r="F59" s="247">
        <v>300</v>
      </c>
      <c r="G59" s="21"/>
      <c r="H59" s="22"/>
    </row>
    <row r="60" spans="1:8" ht="25.5">
      <c r="A60" s="139">
        <v>14</v>
      </c>
      <c r="B60" s="140"/>
      <c r="C60" s="246" t="s">
        <v>367</v>
      </c>
      <c r="D60" s="247" t="s">
        <v>521</v>
      </c>
      <c r="E60" s="247" t="s">
        <v>42</v>
      </c>
      <c r="F60" s="247">
        <v>1</v>
      </c>
      <c r="G60" s="21"/>
      <c r="H60" s="22"/>
    </row>
    <row r="61" spans="1:8" ht="25.5">
      <c r="A61" s="139">
        <v>15</v>
      </c>
      <c r="B61" s="140"/>
      <c r="C61" s="246" t="s">
        <v>368</v>
      </c>
      <c r="D61" s="247" t="s">
        <v>522</v>
      </c>
      <c r="E61" s="247" t="s">
        <v>51</v>
      </c>
      <c r="F61" s="247">
        <v>1</v>
      </c>
      <c r="G61" s="21"/>
      <c r="H61" s="22"/>
    </row>
    <row r="62" spans="1:8" ht="14.25">
      <c r="A62" s="139" t="s">
        <v>369</v>
      </c>
      <c r="B62" s="140"/>
      <c r="C62" s="236" t="s">
        <v>370</v>
      </c>
      <c r="D62" s="237"/>
      <c r="E62" s="237"/>
      <c r="F62" s="237"/>
      <c r="G62" s="21"/>
      <c r="H62" s="22"/>
    </row>
    <row r="63" spans="1:8" ht="25.5">
      <c r="A63" s="139">
        <v>1</v>
      </c>
      <c r="B63" s="140"/>
      <c r="C63" s="238" t="s">
        <v>371</v>
      </c>
      <c r="D63" s="237" t="s">
        <v>513</v>
      </c>
      <c r="E63" s="237" t="s">
        <v>42</v>
      </c>
      <c r="F63" s="237">
        <v>20</v>
      </c>
      <c r="G63" s="21"/>
      <c r="H63" s="22"/>
    </row>
    <row r="64" spans="1:8" ht="25.5">
      <c r="A64" s="139">
        <v>2</v>
      </c>
      <c r="B64" s="140"/>
      <c r="C64" s="238" t="s">
        <v>372</v>
      </c>
      <c r="D64" s="237" t="s">
        <v>513</v>
      </c>
      <c r="E64" s="237" t="s">
        <v>42</v>
      </c>
      <c r="F64" s="237">
        <v>9</v>
      </c>
      <c r="G64" s="21"/>
      <c r="H64" s="22"/>
    </row>
    <row r="65" spans="1:8" ht="25.5">
      <c r="A65" s="139">
        <v>3</v>
      </c>
      <c r="B65" s="140"/>
      <c r="C65" s="238" t="s">
        <v>373</v>
      </c>
      <c r="D65" s="237" t="s">
        <v>513</v>
      </c>
      <c r="E65" s="237" t="s">
        <v>42</v>
      </c>
      <c r="F65" s="237">
        <v>5</v>
      </c>
      <c r="G65" s="21"/>
      <c r="H65" s="22"/>
    </row>
    <row r="66" spans="1:8" ht="38.25">
      <c r="A66" s="139">
        <v>4</v>
      </c>
      <c r="B66" s="140"/>
      <c r="C66" s="238" t="s">
        <v>374</v>
      </c>
      <c r="D66" s="237" t="s">
        <v>523</v>
      </c>
      <c r="E66" s="237" t="s">
        <v>42</v>
      </c>
      <c r="F66" s="237">
        <v>2</v>
      </c>
      <c r="G66" s="21"/>
      <c r="H66" s="22"/>
    </row>
    <row r="67" spans="1:8" ht="25.5">
      <c r="A67" s="139">
        <v>5</v>
      </c>
      <c r="B67" s="140"/>
      <c r="C67" s="238" t="s">
        <v>375</v>
      </c>
      <c r="D67" s="237" t="s">
        <v>524</v>
      </c>
      <c r="E67" s="237" t="s">
        <v>38</v>
      </c>
      <c r="F67" s="237">
        <v>1</v>
      </c>
      <c r="G67" s="21"/>
      <c r="H67" s="22"/>
    </row>
    <row r="68" spans="1:8" ht="25.5">
      <c r="A68" s="139">
        <v>6</v>
      </c>
      <c r="B68" s="140"/>
      <c r="C68" s="238" t="s">
        <v>376</v>
      </c>
      <c r="D68" s="237" t="s">
        <v>524</v>
      </c>
      <c r="E68" s="237" t="s">
        <v>38</v>
      </c>
      <c r="F68" s="237">
        <v>5</v>
      </c>
      <c r="G68" s="21"/>
      <c r="H68" s="22"/>
    </row>
    <row r="69" spans="1:8" ht="25.5">
      <c r="A69" s="139">
        <v>7</v>
      </c>
      <c r="B69" s="140"/>
      <c r="C69" s="238" t="s">
        <v>377</v>
      </c>
      <c r="D69" s="237" t="s">
        <v>513</v>
      </c>
      <c r="E69" s="237" t="s">
        <v>38</v>
      </c>
      <c r="F69" s="237">
        <v>1</v>
      </c>
      <c r="G69" s="21"/>
      <c r="H69" s="22"/>
    </row>
    <row r="70" spans="1:8" ht="14.25">
      <c r="A70" s="139">
        <v>8</v>
      </c>
      <c r="B70" s="140"/>
      <c r="C70" s="238" t="s">
        <v>378</v>
      </c>
      <c r="D70" s="237"/>
      <c r="E70" s="237" t="s">
        <v>42</v>
      </c>
      <c r="F70" s="237">
        <v>1</v>
      </c>
      <c r="G70" s="21"/>
      <c r="H70" s="22"/>
    </row>
    <row r="71" spans="1:8" ht="14.25">
      <c r="A71" s="139">
        <v>9</v>
      </c>
      <c r="B71" s="140"/>
      <c r="C71" s="248" t="s">
        <v>379</v>
      </c>
      <c r="D71" s="237"/>
      <c r="E71" s="237" t="s">
        <v>42</v>
      </c>
      <c r="F71" s="249">
        <v>1</v>
      </c>
      <c r="G71" s="21"/>
      <c r="H71" s="22"/>
    </row>
    <row r="72" spans="1:8" s="17" customFormat="1" ht="14.25">
      <c r="A72" s="28"/>
      <c r="B72" s="29"/>
      <c r="C72" s="30"/>
      <c r="D72" s="30"/>
      <c r="E72" s="31"/>
      <c r="F72" s="12"/>
      <c r="G72" s="12"/>
      <c r="H72" s="32"/>
    </row>
    <row r="73" spans="1:8" ht="15">
      <c r="A73" s="13"/>
      <c r="B73" s="13"/>
      <c r="C73" s="18"/>
      <c r="D73" s="18"/>
      <c r="E73" s="19"/>
      <c r="F73" s="18"/>
      <c r="G73" s="18" t="s">
        <v>6</v>
      </c>
      <c r="H73" s="20"/>
    </row>
    <row r="75" s="25" customFormat="1" ht="12.75" customHeight="1">
      <c r="B75" s="26" t="str">
        <f>'1.1 demontāža'!B181</f>
        <v>Piezīmes:</v>
      </c>
    </row>
    <row r="76" spans="1:8" s="25" customFormat="1" ht="45" customHeight="1">
      <c r="A76" s="336" t="s">
        <v>573</v>
      </c>
      <c r="B76" s="336"/>
      <c r="C76" s="336"/>
      <c r="D76" s="336"/>
      <c r="E76" s="336"/>
      <c r="F76" s="336"/>
      <c r="G76" s="336"/>
      <c r="H76" s="336"/>
    </row>
    <row r="77" spans="1:8" s="25" customFormat="1" ht="12.75" customHeight="1">
      <c r="A77" s="336">
        <f>'1.1 demontāža'!$A$183</f>
        <v>0</v>
      </c>
      <c r="B77" s="336"/>
      <c r="C77" s="336"/>
      <c r="D77" s="336"/>
      <c r="E77" s="336"/>
      <c r="F77" s="336"/>
      <c r="G77" s="336"/>
      <c r="H77" s="336"/>
    </row>
    <row r="78" s="25" customFormat="1" ht="12.75" customHeight="1">
      <c r="B78" s="27"/>
    </row>
    <row r="80" spans="3:4" ht="14.25" customHeight="1">
      <c r="C80" s="33"/>
      <c r="D80" s="33"/>
    </row>
    <row r="81" spans="3:5" ht="14.25">
      <c r="C81" s="34"/>
      <c r="D81" s="34"/>
      <c r="E81" s="35"/>
    </row>
    <row r="84" spans="2:4" ht="14.25">
      <c r="B84" s="46"/>
      <c r="C84" s="3"/>
      <c r="D84" s="3"/>
    </row>
    <row r="85" spans="2:4" ht="14.25">
      <c r="B85" s="2"/>
      <c r="C85" s="33"/>
      <c r="D85" s="33"/>
    </row>
    <row r="86" spans="2:4" ht="14.25">
      <c r="B86" s="1"/>
      <c r="C86" s="34"/>
      <c r="D86" s="34"/>
    </row>
  </sheetData>
  <sheetProtection/>
  <mergeCells count="15">
    <mergeCell ref="A1:C1"/>
    <mergeCell ref="A2:H2"/>
    <mergeCell ref="A7:H7"/>
    <mergeCell ref="A11:A12"/>
    <mergeCell ref="B11:B12"/>
    <mergeCell ref="E11:E12"/>
    <mergeCell ref="F11:F12"/>
    <mergeCell ref="G11:G12"/>
    <mergeCell ref="H11:H12"/>
    <mergeCell ref="C3:H3"/>
    <mergeCell ref="C4:H4"/>
    <mergeCell ref="C5:H5"/>
    <mergeCell ref="C11:D12"/>
    <mergeCell ref="A77:H77"/>
    <mergeCell ref="A76:H76"/>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13.xml><?xml version="1.0" encoding="utf-8"?>
<worksheet xmlns="http://schemas.openxmlformats.org/spreadsheetml/2006/main" xmlns:r="http://schemas.openxmlformats.org/officeDocument/2006/relationships">
  <sheetPr>
    <tabColor rgb="FF00B0F0"/>
  </sheetPr>
  <dimension ref="A1:H79"/>
  <sheetViews>
    <sheetView showZeros="0" view="pageBreakPreview" zoomScaleSheetLayoutView="100" zoomScalePageLayoutView="0" workbookViewId="0" topLeftCell="A52">
      <selection activeCell="K69" sqref="K69"/>
    </sheetView>
  </sheetViews>
  <sheetFormatPr defaultColWidth="9.140625" defaultRowHeight="12.75"/>
  <cols>
    <col min="1" max="1" width="12.140625" style="5" customWidth="1"/>
    <col min="2" max="2" width="11.57421875" style="5" customWidth="1"/>
    <col min="3" max="3" width="40.28125" style="5" customWidth="1"/>
    <col min="4" max="4" width="16.7109375" style="5" customWidth="1"/>
    <col min="5" max="5" width="8.140625" style="5" customWidth="1"/>
    <col min="6" max="6" width="9.140625" style="5" customWidth="1"/>
    <col min="7" max="7" width="13.140625" style="5" customWidth="1"/>
    <col min="8" max="8" width="20.7109375" style="5" customWidth="1"/>
    <col min="9" max="9" width="9.140625" style="5" customWidth="1"/>
    <col min="10" max="10" width="0" style="5" hidden="1" customWidth="1"/>
    <col min="11" max="16384" width="9.140625" style="5" customWidth="1"/>
  </cols>
  <sheetData>
    <row r="1" spans="1:8" s="9" customFormat="1" ht="15">
      <c r="A1" s="338" t="s">
        <v>15</v>
      </c>
      <c r="B1" s="338"/>
      <c r="C1" s="338"/>
      <c r="D1" s="47"/>
      <c r="E1" s="36" t="str">
        <f ca="1">MID(CELL("filename",A1),FIND("]",CELL("filename",A1))+1,255)</f>
        <v>2.7 UAS</v>
      </c>
      <c r="F1" s="36"/>
      <c r="G1" s="36"/>
      <c r="H1" s="36"/>
    </row>
    <row r="2" spans="1:8" s="9" customFormat="1" ht="15">
      <c r="A2" s="339" t="str">
        <f>C13</f>
        <v>Ugunsgrēka automātiskā atklāšanas sistēma,izziņošana</v>
      </c>
      <c r="B2" s="339"/>
      <c r="C2" s="339"/>
      <c r="D2" s="339"/>
      <c r="E2" s="339"/>
      <c r="F2" s="339"/>
      <c r="G2" s="339"/>
      <c r="H2" s="339"/>
    </row>
    <row r="3" spans="1:8" ht="47.25" customHeight="1">
      <c r="A3" s="6"/>
      <c r="B3" s="6" t="s">
        <v>2</v>
      </c>
      <c r="C3" s="335" t="str">
        <f>'1.1 demontāža'!C3</f>
        <v>Daugavpils pilsētas krievu vidusskola-licejs</v>
      </c>
      <c r="D3" s="335"/>
      <c r="E3" s="335"/>
      <c r="F3" s="335"/>
      <c r="G3" s="335"/>
      <c r="H3" s="335"/>
    </row>
    <row r="4" spans="1:8" ht="40.5" customHeight="1">
      <c r="A4" s="6"/>
      <c r="B4" s="6" t="s">
        <v>3</v>
      </c>
      <c r="C4" s="335" t="str">
        <f>'1.1 demontāža'!C4</f>
        <v>Daugavpils pilsētas krievu vidusskolas-liceja ēkas telpu vienkāršotas atjaunošanas projekts</v>
      </c>
      <c r="D4" s="335"/>
      <c r="E4" s="335"/>
      <c r="F4" s="335"/>
      <c r="G4" s="335"/>
      <c r="H4" s="335"/>
    </row>
    <row r="5" spans="1:8" ht="15">
      <c r="A5" s="6"/>
      <c r="B5" s="6" t="s">
        <v>4</v>
      </c>
      <c r="C5" s="342" t="str">
        <f>'1.1 demontāža'!C5</f>
        <v>Tautas iela 59, Daugavpils</v>
      </c>
      <c r="D5" s="342"/>
      <c r="E5" s="342"/>
      <c r="F5" s="342"/>
      <c r="G5" s="342"/>
      <c r="H5" s="342"/>
    </row>
    <row r="6" spans="1:8" ht="14.25">
      <c r="A6" s="6"/>
      <c r="B6" s="6" t="s">
        <v>16</v>
      </c>
      <c r="C6" s="7" t="str">
        <f>'1.1 demontāža'!C6</f>
        <v>D-2016/567</v>
      </c>
      <c r="D6" s="7"/>
      <c r="E6" s="7"/>
      <c r="F6" s="14"/>
      <c r="G6" s="37"/>
      <c r="H6" s="37"/>
    </row>
    <row r="7" spans="1:8" ht="33.75" customHeight="1">
      <c r="A7" s="337">
        <f>'1.1 demontāža'!A7:G7</f>
        <v>0</v>
      </c>
      <c r="B7" s="337"/>
      <c r="C7" s="337"/>
      <c r="D7" s="337"/>
      <c r="E7" s="337"/>
      <c r="F7" s="337"/>
      <c r="G7" s="337"/>
      <c r="H7" s="337"/>
    </row>
    <row r="8" spans="1:8" ht="14.25">
      <c r="A8" s="8"/>
      <c r="B8" s="8"/>
      <c r="E8" s="11"/>
      <c r="F8" s="14"/>
      <c r="G8" s="14"/>
      <c r="H8" s="10"/>
    </row>
    <row r="9" spans="1:8" ht="15" customHeight="1">
      <c r="A9" s="16"/>
      <c r="B9" s="16"/>
      <c r="C9" s="4">
        <f>'1.1 demontāža'!C9</f>
        <v>0</v>
      </c>
      <c r="D9" s="4"/>
      <c r="G9" s="15"/>
      <c r="H9" s="15"/>
    </row>
    <row r="10" spans="1:2" ht="15">
      <c r="A10" s="16"/>
      <c r="B10" s="16"/>
    </row>
    <row r="11" spans="1:8" ht="14.25" customHeight="1">
      <c r="A11" s="332" t="s">
        <v>5</v>
      </c>
      <c r="B11" s="340" t="s">
        <v>7</v>
      </c>
      <c r="C11" s="343" t="s">
        <v>8</v>
      </c>
      <c r="D11" s="344"/>
      <c r="E11" s="331" t="s">
        <v>9</v>
      </c>
      <c r="F11" s="332" t="s">
        <v>10</v>
      </c>
      <c r="G11" s="333" t="s">
        <v>18</v>
      </c>
      <c r="H11" s="333" t="s">
        <v>19</v>
      </c>
    </row>
    <row r="12" spans="1:8" ht="59.25" customHeight="1">
      <c r="A12" s="332"/>
      <c r="B12" s="341"/>
      <c r="C12" s="345"/>
      <c r="D12" s="346"/>
      <c r="E12" s="331"/>
      <c r="F12" s="332"/>
      <c r="G12" s="334"/>
      <c r="H12" s="334"/>
    </row>
    <row r="13" spans="1:8" ht="31.5">
      <c r="A13" s="163">
        <v>0</v>
      </c>
      <c r="B13" s="250"/>
      <c r="C13" s="51" t="s">
        <v>444</v>
      </c>
      <c r="D13" s="51"/>
      <c r="E13" s="166"/>
      <c r="F13" s="251"/>
      <c r="G13" s="23"/>
      <c r="H13" s="24"/>
    </row>
    <row r="14" spans="1:8" ht="15.75">
      <c r="A14" s="122"/>
      <c r="B14" s="252"/>
      <c r="C14" s="233" t="s">
        <v>142</v>
      </c>
      <c r="D14" s="233"/>
      <c r="E14" s="235"/>
      <c r="F14" s="253"/>
      <c r="G14" s="21"/>
      <c r="H14" s="22"/>
    </row>
    <row r="15" spans="1:8" ht="25.5">
      <c r="A15" s="254">
        <v>1</v>
      </c>
      <c r="B15" s="255"/>
      <c r="C15" s="256" t="s">
        <v>380</v>
      </c>
      <c r="D15" s="257" t="s">
        <v>525</v>
      </c>
      <c r="E15" s="258" t="s">
        <v>60</v>
      </c>
      <c r="F15" s="259">
        <v>1</v>
      </c>
      <c r="G15" s="21"/>
      <c r="H15" s="22"/>
    </row>
    <row r="16" spans="1:8" ht="25.5">
      <c r="A16" s="254">
        <v>2</v>
      </c>
      <c r="B16" s="255"/>
      <c r="C16" s="256" t="s">
        <v>381</v>
      </c>
      <c r="D16" s="257" t="s">
        <v>526</v>
      </c>
      <c r="E16" s="258" t="s">
        <v>60</v>
      </c>
      <c r="F16" s="259">
        <v>1</v>
      </c>
      <c r="G16" s="21"/>
      <c r="H16" s="22"/>
    </row>
    <row r="17" spans="1:8" ht="38.25">
      <c r="A17" s="254">
        <v>3</v>
      </c>
      <c r="B17" s="255"/>
      <c r="C17" s="256" t="s">
        <v>382</v>
      </c>
      <c r="D17" s="257" t="s">
        <v>527</v>
      </c>
      <c r="E17" s="258" t="s">
        <v>17</v>
      </c>
      <c r="F17" s="259">
        <v>1</v>
      </c>
      <c r="G17" s="21"/>
      <c r="H17" s="22"/>
    </row>
    <row r="18" spans="1:8" ht="14.25">
      <c r="A18" s="254">
        <v>4</v>
      </c>
      <c r="B18" s="255"/>
      <c r="C18" s="256" t="s">
        <v>383</v>
      </c>
      <c r="D18" s="257" t="s">
        <v>384</v>
      </c>
      <c r="E18" s="258" t="s">
        <v>17</v>
      </c>
      <c r="F18" s="259">
        <v>4</v>
      </c>
      <c r="G18" s="21"/>
      <c r="H18" s="22"/>
    </row>
    <row r="19" spans="1:8" ht="14.25">
      <c r="A19" s="254"/>
      <c r="B19" s="255"/>
      <c r="C19" s="260" t="s">
        <v>385</v>
      </c>
      <c r="D19" s="257"/>
      <c r="E19" s="258"/>
      <c r="F19" s="261"/>
      <c r="G19" s="21"/>
      <c r="H19" s="22"/>
    </row>
    <row r="20" spans="1:8" ht="25.5">
      <c r="A20" s="254">
        <v>5</v>
      </c>
      <c r="B20" s="255"/>
      <c r="C20" s="256" t="s">
        <v>386</v>
      </c>
      <c r="D20" s="257" t="s">
        <v>528</v>
      </c>
      <c r="E20" s="258" t="s">
        <v>17</v>
      </c>
      <c r="F20" s="259">
        <v>193</v>
      </c>
      <c r="G20" s="21"/>
      <c r="H20" s="22"/>
    </row>
    <row r="21" spans="1:8" ht="25.5">
      <c r="A21" s="254">
        <v>6</v>
      </c>
      <c r="B21" s="255"/>
      <c r="C21" s="256" t="s">
        <v>387</v>
      </c>
      <c r="D21" s="257" t="s">
        <v>529</v>
      </c>
      <c r="E21" s="258" t="s">
        <v>17</v>
      </c>
      <c r="F21" s="259">
        <v>5</v>
      </c>
      <c r="G21" s="21"/>
      <c r="H21" s="22"/>
    </row>
    <row r="22" spans="1:8" ht="25.5">
      <c r="A22" s="254">
        <v>7</v>
      </c>
      <c r="B22" s="255"/>
      <c r="C22" s="256" t="s">
        <v>388</v>
      </c>
      <c r="D22" s="257" t="s">
        <v>530</v>
      </c>
      <c r="E22" s="258" t="s">
        <v>17</v>
      </c>
      <c r="F22" s="259">
        <v>173</v>
      </c>
      <c r="G22" s="21"/>
      <c r="H22" s="22"/>
    </row>
    <row r="23" spans="1:8" ht="25.5">
      <c r="A23" s="254">
        <v>8</v>
      </c>
      <c r="B23" s="255"/>
      <c r="C23" s="256" t="s">
        <v>389</v>
      </c>
      <c r="D23" s="257" t="s">
        <v>531</v>
      </c>
      <c r="E23" s="258" t="s">
        <v>17</v>
      </c>
      <c r="F23" s="259">
        <v>25</v>
      </c>
      <c r="G23" s="21"/>
      <c r="H23" s="22"/>
    </row>
    <row r="24" spans="1:8" ht="25.5">
      <c r="A24" s="254">
        <v>9</v>
      </c>
      <c r="B24" s="255"/>
      <c r="C24" s="256" t="s">
        <v>390</v>
      </c>
      <c r="D24" s="257" t="s">
        <v>532</v>
      </c>
      <c r="E24" s="258" t="s">
        <v>60</v>
      </c>
      <c r="F24" s="259">
        <v>21</v>
      </c>
      <c r="G24" s="21"/>
      <c r="H24" s="22"/>
    </row>
    <row r="25" spans="1:8" ht="25.5">
      <c r="A25" s="254">
        <v>10</v>
      </c>
      <c r="B25" s="255"/>
      <c r="C25" s="256" t="s">
        <v>391</v>
      </c>
      <c r="D25" s="257" t="s">
        <v>533</v>
      </c>
      <c r="E25" s="258" t="s">
        <v>17</v>
      </c>
      <c r="F25" s="259">
        <f>F24</f>
        <v>21</v>
      </c>
      <c r="G25" s="21"/>
      <c r="H25" s="22"/>
    </row>
    <row r="26" spans="1:8" ht="25.5">
      <c r="A26" s="254">
        <v>11</v>
      </c>
      <c r="B26" s="255"/>
      <c r="C26" s="256" t="s">
        <v>392</v>
      </c>
      <c r="D26" s="257" t="s">
        <v>534</v>
      </c>
      <c r="E26" s="258" t="s">
        <v>60</v>
      </c>
      <c r="F26" s="259">
        <v>9</v>
      </c>
      <c r="G26" s="21"/>
      <c r="H26" s="22"/>
    </row>
    <row r="27" spans="1:8" ht="25.5">
      <c r="A27" s="254">
        <v>12</v>
      </c>
      <c r="B27" s="255"/>
      <c r="C27" s="256" t="s">
        <v>393</v>
      </c>
      <c r="D27" s="257" t="s">
        <v>535</v>
      </c>
      <c r="E27" s="258"/>
      <c r="F27" s="259">
        <v>21</v>
      </c>
      <c r="G27" s="21"/>
      <c r="H27" s="22"/>
    </row>
    <row r="28" spans="1:8" ht="25.5">
      <c r="A28" s="254">
        <v>13</v>
      </c>
      <c r="B28" s="255"/>
      <c r="C28" s="256" t="s">
        <v>394</v>
      </c>
      <c r="D28" s="246" t="s">
        <v>536</v>
      </c>
      <c r="E28" s="258" t="s">
        <v>17</v>
      </c>
      <c r="F28" s="259">
        <v>1</v>
      </c>
      <c r="G28" s="21"/>
      <c r="H28" s="22"/>
    </row>
    <row r="29" spans="1:8" ht="25.5">
      <c r="A29" s="254">
        <v>14</v>
      </c>
      <c r="B29" s="255"/>
      <c r="C29" s="262" t="s">
        <v>395</v>
      </c>
      <c r="D29" s="246" t="s">
        <v>537</v>
      </c>
      <c r="E29" s="258" t="s">
        <v>17</v>
      </c>
      <c r="F29" s="259">
        <v>4</v>
      </c>
      <c r="G29" s="21"/>
      <c r="H29" s="22"/>
    </row>
    <row r="30" spans="1:8" ht="25.5">
      <c r="A30" s="254">
        <v>15</v>
      </c>
      <c r="B30" s="255"/>
      <c r="C30" s="262" t="s">
        <v>396</v>
      </c>
      <c r="D30" s="246" t="s">
        <v>537</v>
      </c>
      <c r="E30" s="258" t="s">
        <v>17</v>
      </c>
      <c r="F30" s="259">
        <v>4</v>
      </c>
      <c r="G30" s="21"/>
      <c r="H30" s="22"/>
    </row>
    <row r="31" spans="1:8" ht="25.5">
      <c r="A31" s="254">
        <v>16</v>
      </c>
      <c r="B31" s="255"/>
      <c r="C31" s="262" t="s">
        <v>397</v>
      </c>
      <c r="D31" s="246" t="s">
        <v>538</v>
      </c>
      <c r="E31" s="258" t="s">
        <v>17</v>
      </c>
      <c r="F31" s="259">
        <v>4</v>
      </c>
      <c r="G31" s="21"/>
      <c r="H31" s="22"/>
    </row>
    <row r="32" spans="1:8" ht="14.25">
      <c r="A32" s="254"/>
      <c r="B32" s="255"/>
      <c r="C32" s="256"/>
      <c r="D32" s="257"/>
      <c r="E32" s="258"/>
      <c r="F32" s="259"/>
      <c r="G32" s="21"/>
      <c r="H32" s="22"/>
    </row>
    <row r="33" spans="1:8" ht="14.25">
      <c r="A33" s="254"/>
      <c r="B33" s="255"/>
      <c r="C33" s="260" t="s">
        <v>398</v>
      </c>
      <c r="D33" s="263"/>
      <c r="E33" s="258"/>
      <c r="F33" s="259"/>
      <c r="G33" s="21"/>
      <c r="H33" s="22"/>
    </row>
    <row r="34" spans="1:8" ht="51">
      <c r="A34" s="254">
        <v>17</v>
      </c>
      <c r="B34" s="255"/>
      <c r="C34" s="256" t="s">
        <v>399</v>
      </c>
      <c r="D34" s="257" t="s">
        <v>539</v>
      </c>
      <c r="E34" s="258" t="s">
        <v>70</v>
      </c>
      <c r="F34" s="259">
        <v>400</v>
      </c>
      <c r="G34" s="21"/>
      <c r="H34" s="22"/>
    </row>
    <row r="35" spans="1:8" ht="38.25">
      <c r="A35" s="254">
        <v>17</v>
      </c>
      <c r="B35" s="255"/>
      <c r="C35" s="256" t="s">
        <v>400</v>
      </c>
      <c r="D35" s="257" t="s">
        <v>540</v>
      </c>
      <c r="E35" s="258" t="s">
        <v>70</v>
      </c>
      <c r="F35" s="259">
        <v>1890</v>
      </c>
      <c r="G35" s="21"/>
      <c r="H35" s="22"/>
    </row>
    <row r="36" spans="1:8" ht="38.25">
      <c r="A36" s="254">
        <v>18</v>
      </c>
      <c r="B36" s="255"/>
      <c r="C36" s="256" t="s">
        <v>401</v>
      </c>
      <c r="D36" s="257" t="s">
        <v>541</v>
      </c>
      <c r="E36" s="258" t="s">
        <v>70</v>
      </c>
      <c r="F36" s="259">
        <v>200</v>
      </c>
      <c r="G36" s="21"/>
      <c r="H36" s="22"/>
    </row>
    <row r="37" spans="1:8" ht="14.25">
      <c r="A37" s="254">
        <v>19</v>
      </c>
      <c r="B37" s="255"/>
      <c r="C37" s="256" t="s">
        <v>402</v>
      </c>
      <c r="D37" s="264" t="s">
        <v>403</v>
      </c>
      <c r="E37" s="264" t="s">
        <v>70</v>
      </c>
      <c r="F37" s="265">
        <v>1890</v>
      </c>
      <c r="G37" s="21"/>
      <c r="H37" s="22"/>
    </row>
    <row r="38" spans="1:8" ht="14.25">
      <c r="A38" s="254">
        <v>20</v>
      </c>
      <c r="B38" s="255"/>
      <c r="C38" s="256" t="s">
        <v>404</v>
      </c>
      <c r="D38" s="264" t="s">
        <v>405</v>
      </c>
      <c r="E38" s="264" t="s">
        <v>70</v>
      </c>
      <c r="F38" s="265">
        <v>40</v>
      </c>
      <c r="G38" s="21"/>
      <c r="H38" s="22"/>
    </row>
    <row r="39" spans="1:8" ht="14.25">
      <c r="A39" s="254">
        <v>21</v>
      </c>
      <c r="B39" s="255"/>
      <c r="C39" s="256" t="s">
        <v>406</v>
      </c>
      <c r="D39" s="261"/>
      <c r="E39" s="264" t="s">
        <v>42</v>
      </c>
      <c r="F39" s="265">
        <v>1</v>
      </c>
      <c r="G39" s="21"/>
      <c r="H39" s="22"/>
    </row>
    <row r="40" spans="1:8" ht="14.25">
      <c r="A40" s="254">
        <v>22</v>
      </c>
      <c r="B40" s="255"/>
      <c r="C40" s="256" t="s">
        <v>407</v>
      </c>
      <c r="D40" s="261"/>
      <c r="E40" s="264" t="s">
        <v>38</v>
      </c>
      <c r="F40" s="259">
        <v>10</v>
      </c>
      <c r="G40" s="21"/>
      <c r="H40" s="22"/>
    </row>
    <row r="41" spans="1:8" ht="38.25">
      <c r="A41" s="254">
        <v>23</v>
      </c>
      <c r="B41" s="255"/>
      <c r="C41" s="256" t="s">
        <v>408</v>
      </c>
      <c r="D41" s="266" t="s">
        <v>542</v>
      </c>
      <c r="E41" s="264" t="s">
        <v>42</v>
      </c>
      <c r="F41" s="259">
        <v>1</v>
      </c>
      <c r="G41" s="21"/>
      <c r="H41" s="22"/>
    </row>
    <row r="42" spans="1:8" ht="14.25">
      <c r="A42" s="254"/>
      <c r="B42" s="255"/>
      <c r="C42" s="267"/>
      <c r="D42" s="268"/>
      <c r="E42" s="259"/>
      <c r="F42" s="269"/>
      <c r="G42" s="21"/>
      <c r="H42" s="22"/>
    </row>
    <row r="43" spans="1:8" ht="14.25">
      <c r="A43" s="254"/>
      <c r="B43" s="255"/>
      <c r="C43" s="270" t="s">
        <v>409</v>
      </c>
      <c r="D43" s="257"/>
      <c r="E43" s="259"/>
      <c r="F43" s="259"/>
      <c r="G43" s="21"/>
      <c r="H43" s="22"/>
    </row>
    <row r="44" spans="1:8" ht="25.5">
      <c r="A44" s="254">
        <v>1</v>
      </c>
      <c r="B44" s="255"/>
      <c r="C44" s="271" t="s">
        <v>410</v>
      </c>
      <c r="D44" s="272" t="s">
        <v>411</v>
      </c>
      <c r="E44" s="258" t="s">
        <v>60</v>
      </c>
      <c r="F44" s="273">
        <v>1</v>
      </c>
      <c r="G44" s="21"/>
      <c r="H44" s="22"/>
    </row>
    <row r="45" spans="1:8" ht="14.25">
      <c r="A45" s="254">
        <v>2</v>
      </c>
      <c r="B45" s="255"/>
      <c r="C45" s="271" t="s">
        <v>412</v>
      </c>
      <c r="D45" s="274"/>
      <c r="E45" s="258" t="s">
        <v>60</v>
      </c>
      <c r="F45" s="273">
        <v>1</v>
      </c>
      <c r="G45" s="21"/>
      <c r="H45" s="22"/>
    </row>
    <row r="46" spans="1:8" ht="14.25">
      <c r="A46" s="254">
        <v>3</v>
      </c>
      <c r="B46" s="255"/>
      <c r="C46" s="271" t="s">
        <v>413</v>
      </c>
      <c r="D46" s="275"/>
      <c r="E46" s="258" t="s">
        <v>17</v>
      </c>
      <c r="F46" s="273">
        <v>1</v>
      </c>
      <c r="G46" s="21"/>
      <c r="H46" s="22"/>
    </row>
    <row r="47" spans="1:8" ht="25.5">
      <c r="A47" s="254">
        <v>4</v>
      </c>
      <c r="B47" s="255"/>
      <c r="C47" s="262" t="s">
        <v>414</v>
      </c>
      <c r="D47" s="276"/>
      <c r="E47" s="258" t="s">
        <v>60</v>
      </c>
      <c r="F47" s="276">
        <v>1</v>
      </c>
      <c r="G47" s="21"/>
      <c r="H47" s="22"/>
    </row>
    <row r="48" spans="1:8" ht="38.25">
      <c r="A48" s="254">
        <v>5</v>
      </c>
      <c r="B48" s="255"/>
      <c r="C48" s="271" t="s">
        <v>415</v>
      </c>
      <c r="D48" s="277" t="s">
        <v>543</v>
      </c>
      <c r="E48" s="258" t="s">
        <v>17</v>
      </c>
      <c r="F48" s="278">
        <v>1</v>
      </c>
      <c r="G48" s="21"/>
      <c r="H48" s="22"/>
    </row>
    <row r="49" spans="1:8" ht="25.5">
      <c r="A49" s="254">
        <v>6</v>
      </c>
      <c r="B49" s="255"/>
      <c r="C49" s="271" t="s">
        <v>416</v>
      </c>
      <c r="D49" s="277" t="s">
        <v>544</v>
      </c>
      <c r="E49" s="258" t="s">
        <v>17</v>
      </c>
      <c r="F49" s="278">
        <v>1</v>
      </c>
      <c r="G49" s="21"/>
      <c r="H49" s="22"/>
    </row>
    <row r="50" spans="1:8" ht="25.5">
      <c r="A50" s="254">
        <v>7</v>
      </c>
      <c r="B50" s="255"/>
      <c r="C50" s="271" t="s">
        <v>417</v>
      </c>
      <c r="D50" s="277" t="s">
        <v>545</v>
      </c>
      <c r="E50" s="258" t="s">
        <v>17</v>
      </c>
      <c r="F50" s="278">
        <v>1</v>
      </c>
      <c r="G50" s="21"/>
      <c r="H50" s="22"/>
    </row>
    <row r="51" spans="1:8" ht="25.5">
      <c r="A51" s="254">
        <v>8</v>
      </c>
      <c r="B51" s="255"/>
      <c r="C51" s="271" t="s">
        <v>418</v>
      </c>
      <c r="D51" s="277" t="s">
        <v>546</v>
      </c>
      <c r="E51" s="258" t="s">
        <v>17</v>
      </c>
      <c r="F51" s="278">
        <v>1</v>
      </c>
      <c r="G51" s="21"/>
      <c r="H51" s="22"/>
    </row>
    <row r="52" spans="1:8" ht="25.5">
      <c r="A52" s="254">
        <v>9</v>
      </c>
      <c r="B52" s="255"/>
      <c r="C52" s="271" t="s">
        <v>419</v>
      </c>
      <c r="D52" s="277" t="s">
        <v>547</v>
      </c>
      <c r="E52" s="258" t="s">
        <v>17</v>
      </c>
      <c r="F52" s="278">
        <v>2</v>
      </c>
      <c r="G52" s="21"/>
      <c r="H52" s="22"/>
    </row>
    <row r="53" spans="1:8" ht="25.5">
      <c r="A53" s="254">
        <v>10</v>
      </c>
      <c r="B53" s="255"/>
      <c r="C53" s="271" t="s">
        <v>420</v>
      </c>
      <c r="D53" s="277" t="s">
        <v>548</v>
      </c>
      <c r="E53" s="258" t="s">
        <v>60</v>
      </c>
      <c r="F53" s="278">
        <v>10</v>
      </c>
      <c r="G53" s="21"/>
      <c r="H53" s="22"/>
    </row>
    <row r="54" spans="1:8" ht="25.5">
      <c r="A54" s="254">
        <v>11</v>
      </c>
      <c r="B54" s="255"/>
      <c r="C54" s="271" t="s">
        <v>421</v>
      </c>
      <c r="D54" s="277" t="s">
        <v>549</v>
      </c>
      <c r="E54" s="258" t="s">
        <v>60</v>
      </c>
      <c r="F54" s="278">
        <v>1</v>
      </c>
      <c r="G54" s="21"/>
      <c r="H54" s="22"/>
    </row>
    <row r="55" spans="1:8" ht="14.25">
      <c r="A55" s="254">
        <v>12</v>
      </c>
      <c r="B55" s="255"/>
      <c r="C55" s="271" t="s">
        <v>422</v>
      </c>
      <c r="D55" s="272" t="s">
        <v>550</v>
      </c>
      <c r="E55" s="258" t="s">
        <v>17</v>
      </c>
      <c r="F55" s="278">
        <v>2</v>
      </c>
      <c r="G55" s="21"/>
      <c r="H55" s="22"/>
    </row>
    <row r="56" spans="1:8" ht="25.5">
      <c r="A56" s="254">
        <v>13</v>
      </c>
      <c r="B56" s="255"/>
      <c r="C56" s="271" t="s">
        <v>423</v>
      </c>
      <c r="D56" s="277" t="s">
        <v>551</v>
      </c>
      <c r="E56" s="258" t="s">
        <v>60</v>
      </c>
      <c r="F56" s="278">
        <v>145</v>
      </c>
      <c r="G56" s="21"/>
      <c r="H56" s="22"/>
    </row>
    <row r="57" spans="1:8" ht="25.5">
      <c r="A57" s="254">
        <v>14</v>
      </c>
      <c r="B57" s="255"/>
      <c r="C57" s="271" t="s">
        <v>424</v>
      </c>
      <c r="D57" s="277"/>
      <c r="E57" s="258" t="s">
        <v>60</v>
      </c>
      <c r="F57" s="278">
        <f>F56</f>
        <v>145</v>
      </c>
      <c r="G57" s="21"/>
      <c r="H57" s="22"/>
    </row>
    <row r="58" spans="1:8" ht="14.25">
      <c r="A58" s="254">
        <v>15</v>
      </c>
      <c r="B58" s="255"/>
      <c r="C58" s="271" t="s">
        <v>425</v>
      </c>
      <c r="D58" s="277" t="s">
        <v>426</v>
      </c>
      <c r="E58" s="278" t="s">
        <v>427</v>
      </c>
      <c r="F58" s="278">
        <v>2750</v>
      </c>
      <c r="G58" s="21"/>
      <c r="H58" s="22"/>
    </row>
    <row r="59" spans="1:8" ht="14.25">
      <c r="A59" s="254">
        <v>16</v>
      </c>
      <c r="B59" s="255"/>
      <c r="C59" s="271" t="s">
        <v>428</v>
      </c>
      <c r="D59" s="277" t="s">
        <v>429</v>
      </c>
      <c r="E59" s="278" t="s">
        <v>427</v>
      </c>
      <c r="F59" s="278">
        <v>200</v>
      </c>
      <c r="G59" s="21"/>
      <c r="H59" s="22"/>
    </row>
    <row r="60" spans="1:8" ht="14.25">
      <c r="A60" s="254">
        <v>17</v>
      </c>
      <c r="B60" s="255"/>
      <c r="C60" s="271" t="s">
        <v>430</v>
      </c>
      <c r="D60" s="277" t="s">
        <v>431</v>
      </c>
      <c r="E60" s="278" t="s">
        <v>427</v>
      </c>
      <c r="F60" s="278">
        <v>75</v>
      </c>
      <c r="G60" s="21"/>
      <c r="H60" s="22"/>
    </row>
    <row r="61" spans="1:8" ht="14.25">
      <c r="A61" s="254">
        <v>18</v>
      </c>
      <c r="B61" s="255"/>
      <c r="C61" s="271" t="s">
        <v>432</v>
      </c>
      <c r="D61" s="277"/>
      <c r="E61" s="278" t="s">
        <v>427</v>
      </c>
      <c r="F61" s="278">
        <v>2750</v>
      </c>
      <c r="G61" s="21"/>
      <c r="H61" s="22"/>
    </row>
    <row r="62" spans="1:8" ht="14.25">
      <c r="A62" s="254">
        <v>19</v>
      </c>
      <c r="B62" s="255"/>
      <c r="C62" s="256" t="s">
        <v>404</v>
      </c>
      <c r="D62" s="261" t="s">
        <v>405</v>
      </c>
      <c r="E62" s="264" t="s">
        <v>70</v>
      </c>
      <c r="F62" s="265">
        <v>80</v>
      </c>
      <c r="G62" s="21"/>
      <c r="H62" s="22"/>
    </row>
    <row r="63" spans="1:8" ht="38.25">
      <c r="A63" s="254">
        <v>20</v>
      </c>
      <c r="B63" s="255"/>
      <c r="C63" s="256" t="s">
        <v>408</v>
      </c>
      <c r="D63" s="277" t="s">
        <v>542</v>
      </c>
      <c r="E63" s="258" t="s">
        <v>60</v>
      </c>
      <c r="F63" s="259">
        <v>2</v>
      </c>
      <c r="G63" s="21"/>
      <c r="H63" s="22"/>
    </row>
    <row r="64" spans="1:8" ht="14.25">
      <c r="A64" s="254">
        <v>21</v>
      </c>
      <c r="B64" s="255"/>
      <c r="C64" s="271" t="s">
        <v>406</v>
      </c>
      <c r="D64" s="277"/>
      <c r="E64" s="258" t="s">
        <v>60</v>
      </c>
      <c r="F64" s="278">
        <v>2</v>
      </c>
      <c r="G64" s="21"/>
      <c r="H64" s="22"/>
    </row>
    <row r="65" spans="1:8" s="17" customFormat="1" ht="14.25">
      <c r="A65" s="28"/>
      <c r="B65" s="29"/>
      <c r="C65" s="30"/>
      <c r="D65" s="30"/>
      <c r="E65" s="31"/>
      <c r="F65" s="12"/>
      <c r="G65" s="12"/>
      <c r="H65" s="32"/>
    </row>
    <row r="66" spans="1:8" ht="15">
      <c r="A66" s="13"/>
      <c r="B66" s="13"/>
      <c r="C66" s="18"/>
      <c r="D66" s="18"/>
      <c r="E66" s="19"/>
      <c r="F66" s="18"/>
      <c r="G66" s="18" t="s">
        <v>6</v>
      </c>
      <c r="H66" s="20"/>
    </row>
    <row r="68" s="25" customFormat="1" ht="12.75" customHeight="1">
      <c r="B68" s="26" t="str">
        <f>'1.1 demontāža'!B181</f>
        <v>Piezīmes:</v>
      </c>
    </row>
    <row r="69" spans="1:8" s="25" customFormat="1" ht="45" customHeight="1">
      <c r="A69" s="336" t="s">
        <v>573</v>
      </c>
      <c r="B69" s="336"/>
      <c r="C69" s="336"/>
      <c r="D69" s="336"/>
      <c r="E69" s="336"/>
      <c r="F69" s="336"/>
      <c r="G69" s="336"/>
      <c r="H69" s="336"/>
    </row>
    <row r="70" spans="1:8" s="25" customFormat="1" ht="12.75" customHeight="1">
      <c r="A70" s="336">
        <f>'1.1 demontāža'!$A$183</f>
        <v>0</v>
      </c>
      <c r="B70" s="336"/>
      <c r="C70" s="336"/>
      <c r="D70" s="336"/>
      <c r="E70" s="336"/>
      <c r="F70" s="336"/>
      <c r="G70" s="336"/>
      <c r="H70" s="336"/>
    </row>
    <row r="71" s="25" customFormat="1" ht="12.75" customHeight="1">
      <c r="B71" s="27"/>
    </row>
    <row r="73" spans="3:4" ht="14.25" customHeight="1">
      <c r="C73" s="33"/>
      <c r="D73" s="33"/>
    </row>
    <row r="74" spans="3:5" ht="14.25">
      <c r="C74" s="34"/>
      <c r="D74" s="34"/>
      <c r="E74" s="35"/>
    </row>
    <row r="77" spans="2:4" ht="14.25">
      <c r="B77" s="46"/>
      <c r="C77" s="3"/>
      <c r="D77" s="3"/>
    </row>
    <row r="78" spans="2:4" ht="14.25">
      <c r="B78" s="2"/>
      <c r="C78" s="33"/>
      <c r="D78" s="33"/>
    </row>
    <row r="79" spans="2:4" ht="14.25">
      <c r="B79" s="1"/>
      <c r="C79" s="34"/>
      <c r="D79" s="34"/>
    </row>
  </sheetData>
  <sheetProtection/>
  <mergeCells count="15">
    <mergeCell ref="A1:C1"/>
    <mergeCell ref="A2:H2"/>
    <mergeCell ref="A7:H7"/>
    <mergeCell ref="A11:A12"/>
    <mergeCell ref="B11:B12"/>
    <mergeCell ref="E11:E12"/>
    <mergeCell ref="F11:F12"/>
    <mergeCell ref="G11:G12"/>
    <mergeCell ref="H11:H12"/>
    <mergeCell ref="C3:H3"/>
    <mergeCell ref="C4:H4"/>
    <mergeCell ref="C5:H5"/>
    <mergeCell ref="C11:D12"/>
    <mergeCell ref="A70:H70"/>
    <mergeCell ref="A69:H69"/>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G63"/>
  <sheetViews>
    <sheetView showZeros="0" view="pageBreakPreview" zoomScaleSheetLayoutView="100" zoomScalePageLayoutView="0" workbookViewId="0" topLeftCell="A31">
      <selection activeCell="E33" sqref="E33"/>
    </sheetView>
  </sheetViews>
  <sheetFormatPr defaultColWidth="9.140625" defaultRowHeight="12.75"/>
  <cols>
    <col min="1" max="1" width="12.140625" style="5" customWidth="1"/>
    <col min="2" max="2" width="11.00390625" style="5" customWidth="1"/>
    <col min="3" max="3" width="40.28125" style="5" customWidth="1"/>
    <col min="4" max="4" width="8.140625" style="5" customWidth="1"/>
    <col min="5" max="6" width="9.14062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1.2 skatuve</v>
      </c>
      <c r="E1" s="36"/>
      <c r="F1" s="36"/>
      <c r="G1" s="36"/>
    </row>
    <row r="2" spans="1:7" s="9" customFormat="1" ht="15">
      <c r="A2" s="339" t="str">
        <f>C13</f>
        <v>Skatuve un podiumi (2gb.)</v>
      </c>
      <c r="B2" s="339"/>
      <c r="C2" s="339"/>
      <c r="D2" s="339"/>
      <c r="E2" s="339"/>
      <c r="F2" s="339"/>
      <c r="G2" s="339"/>
    </row>
    <row r="3" spans="1:7" ht="47.25" customHeight="1">
      <c r="A3" s="6"/>
      <c r="B3" s="6" t="s">
        <v>2</v>
      </c>
      <c r="C3" s="335" t="str">
        <f>'1.1 demontāža'!C3:G3</f>
        <v>Daugavpils pilsētas krievu vidusskola-licejs</v>
      </c>
      <c r="D3" s="335"/>
      <c r="E3" s="335"/>
      <c r="F3" s="335"/>
      <c r="G3" s="335"/>
    </row>
    <row r="4" spans="1:7" ht="40.5" customHeight="1">
      <c r="A4" s="6"/>
      <c r="B4" s="6" t="s">
        <v>3</v>
      </c>
      <c r="C4" s="335" t="str">
        <f>'1.1 demontāža'!C4:G4</f>
        <v>Daugavpils pilsētas krievu vidusskolas-liceja ēkas telpu vienkāršotas atjaunošanas projekts</v>
      </c>
      <c r="D4" s="335"/>
      <c r="E4" s="335"/>
      <c r="F4" s="335"/>
      <c r="G4" s="335"/>
    </row>
    <row r="5" spans="1:7" ht="15">
      <c r="A5" s="6"/>
      <c r="B5" s="6" t="s">
        <v>4</v>
      </c>
      <c r="C5" s="335" t="str">
        <f>'1.1 demontāža'!C5</f>
        <v>Tautas iela 59, Daugavpils</v>
      </c>
      <c r="D5" s="335"/>
      <c r="E5" s="335"/>
      <c r="F5" s="335"/>
      <c r="G5" s="335"/>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49"/>
      <c r="B13" s="69">
        <v>0</v>
      </c>
      <c r="C13" s="51" t="s">
        <v>571</v>
      </c>
      <c r="D13" s="52"/>
      <c r="E13" s="53"/>
      <c r="F13" s="23"/>
      <c r="G13" s="24"/>
    </row>
    <row r="14" spans="1:7" ht="38.25">
      <c r="A14" s="70">
        <v>1</v>
      </c>
      <c r="B14" s="71"/>
      <c r="C14" s="72" t="s">
        <v>570</v>
      </c>
      <c r="D14" s="73" t="s">
        <v>27</v>
      </c>
      <c r="E14" s="317">
        <f>2.42+3.66+0.8+0.7+0.18+0.18</f>
        <v>7.9399999999999995</v>
      </c>
      <c r="F14" s="21"/>
      <c r="G14" s="22"/>
    </row>
    <row r="15" spans="1:7" ht="14.25">
      <c r="A15" s="70"/>
      <c r="B15" s="71"/>
      <c r="C15" s="279" t="s">
        <v>40</v>
      </c>
      <c r="D15" s="73" t="s">
        <v>27</v>
      </c>
      <c r="E15" s="319">
        <f>E14*1.15</f>
        <v>9.130999999999998</v>
      </c>
      <c r="F15" s="21"/>
      <c r="G15" s="22"/>
    </row>
    <row r="16" spans="1:7" ht="25.5">
      <c r="A16" s="70"/>
      <c r="B16" s="71"/>
      <c r="C16" s="279" t="s">
        <v>41</v>
      </c>
      <c r="D16" s="74" t="s">
        <v>42</v>
      </c>
      <c r="E16" s="317">
        <v>1</v>
      </c>
      <c r="F16" s="21"/>
      <c r="G16" s="22"/>
    </row>
    <row r="17" spans="1:7" ht="25.5">
      <c r="A17" s="70">
        <v>2</v>
      </c>
      <c r="B17" s="71"/>
      <c r="C17" s="76" t="s">
        <v>43</v>
      </c>
      <c r="D17" s="74" t="s">
        <v>44</v>
      </c>
      <c r="E17" s="74">
        <v>281</v>
      </c>
      <c r="F17" s="21"/>
      <c r="G17" s="22"/>
    </row>
    <row r="18" spans="1:7" ht="14.25">
      <c r="A18" s="70"/>
      <c r="B18" s="71"/>
      <c r="C18" s="279" t="s">
        <v>45</v>
      </c>
      <c r="D18" s="77" t="s">
        <v>44</v>
      </c>
      <c r="E18" s="78">
        <f>E17*1.1</f>
        <v>309.1</v>
      </c>
      <c r="F18" s="21"/>
      <c r="G18" s="22"/>
    </row>
    <row r="19" spans="1:7" ht="25.5">
      <c r="A19" s="70"/>
      <c r="B19" s="71"/>
      <c r="C19" s="279" t="s">
        <v>46</v>
      </c>
      <c r="D19" s="74" t="s">
        <v>42</v>
      </c>
      <c r="E19" s="79">
        <v>1</v>
      </c>
      <c r="F19" s="21"/>
      <c r="G19" s="22"/>
    </row>
    <row r="20" spans="1:7" ht="25.5">
      <c r="A20" s="70">
        <v>3</v>
      </c>
      <c r="B20" s="71"/>
      <c r="C20" s="80" t="s">
        <v>47</v>
      </c>
      <c r="D20" s="81" t="s">
        <v>48</v>
      </c>
      <c r="E20" s="81">
        <v>9</v>
      </c>
      <c r="F20" s="21"/>
      <c r="G20" s="22"/>
    </row>
    <row r="21" spans="1:7" ht="14.25">
      <c r="A21" s="70">
        <v>4</v>
      </c>
      <c r="B21" s="71"/>
      <c r="C21" s="80" t="s">
        <v>49</v>
      </c>
      <c r="D21" s="81" t="s">
        <v>48</v>
      </c>
      <c r="E21" s="81">
        <v>9</v>
      </c>
      <c r="F21" s="21"/>
      <c r="G21" s="22"/>
    </row>
    <row r="22" spans="1:7" ht="14.25">
      <c r="A22" s="70"/>
      <c r="B22" s="71"/>
      <c r="C22" s="279" t="s">
        <v>50</v>
      </c>
      <c r="D22" s="82" t="s">
        <v>51</v>
      </c>
      <c r="E22" s="83">
        <f>E21*0.3</f>
        <v>2.6999999999999997</v>
      </c>
      <c r="F22" s="21"/>
      <c r="G22" s="22"/>
    </row>
    <row r="23" spans="1:7" ht="14.25">
      <c r="A23" s="70"/>
      <c r="B23" s="71"/>
      <c r="C23" s="279" t="s">
        <v>52</v>
      </c>
      <c r="D23" s="84" t="s">
        <v>51</v>
      </c>
      <c r="E23" s="85">
        <f>E21*0.15</f>
        <v>1.3499999999999999</v>
      </c>
      <c r="F23" s="21"/>
      <c r="G23" s="22"/>
    </row>
    <row r="24" spans="1:7" ht="25.5">
      <c r="A24" s="70">
        <v>5</v>
      </c>
      <c r="B24" s="71"/>
      <c r="C24" s="72" t="s">
        <v>447</v>
      </c>
      <c r="D24" s="86" t="s">
        <v>29</v>
      </c>
      <c r="E24" s="87">
        <v>104</v>
      </c>
      <c r="F24" s="21"/>
      <c r="G24" s="22"/>
    </row>
    <row r="25" spans="1:7" ht="25.5">
      <c r="A25" s="70">
        <v>6</v>
      </c>
      <c r="B25" s="71"/>
      <c r="C25" s="88" t="s">
        <v>53</v>
      </c>
      <c r="D25" s="89" t="s">
        <v>29</v>
      </c>
      <c r="E25" s="318">
        <f>216+6+6</f>
        <v>228</v>
      </c>
      <c r="F25" s="21"/>
      <c r="G25" s="22"/>
    </row>
    <row r="26" spans="1:7" ht="14.25">
      <c r="A26" s="70"/>
      <c r="B26" s="71"/>
      <c r="C26" s="279" t="s">
        <v>54</v>
      </c>
      <c r="D26" s="89" t="s">
        <v>29</v>
      </c>
      <c r="E26" s="318">
        <f>1.1*E25</f>
        <v>250.8</v>
      </c>
      <c r="F26" s="21"/>
      <c r="G26" s="22"/>
    </row>
    <row r="27" spans="1:7" ht="14.25">
      <c r="A27" s="70"/>
      <c r="B27" s="71"/>
      <c r="C27" s="279" t="s">
        <v>55</v>
      </c>
      <c r="D27" s="89" t="s">
        <v>56</v>
      </c>
      <c r="E27" s="318">
        <f>0.08*E25</f>
        <v>18.240000000000002</v>
      </c>
      <c r="F27" s="21"/>
      <c r="G27" s="22"/>
    </row>
    <row r="28" spans="1:7" ht="14.25">
      <c r="A28" s="70">
        <v>7</v>
      </c>
      <c r="B28" s="71"/>
      <c r="C28" s="91" t="s">
        <v>57</v>
      </c>
      <c r="D28" s="60" t="s">
        <v>29</v>
      </c>
      <c r="E28" s="61">
        <v>104</v>
      </c>
      <c r="F28" s="21"/>
      <c r="G28" s="22"/>
    </row>
    <row r="29" spans="1:7" ht="14.25">
      <c r="A29" s="70"/>
      <c r="B29" s="71"/>
      <c r="C29" s="279" t="s">
        <v>58</v>
      </c>
      <c r="D29" s="60" t="s">
        <v>29</v>
      </c>
      <c r="E29" s="61">
        <f>1.1*E28</f>
        <v>114.4</v>
      </c>
      <c r="F29" s="21"/>
      <c r="G29" s="22"/>
    </row>
    <row r="30" spans="1:7" ht="25.5">
      <c r="A30" s="70"/>
      <c r="B30" s="71"/>
      <c r="C30" s="279" t="s">
        <v>59</v>
      </c>
      <c r="D30" s="60" t="s">
        <v>60</v>
      </c>
      <c r="E30" s="61">
        <v>1</v>
      </c>
      <c r="F30" s="21"/>
      <c r="G30" s="22"/>
    </row>
    <row r="31" spans="1:7" ht="14.25">
      <c r="A31" s="70">
        <v>8</v>
      </c>
      <c r="B31" s="71"/>
      <c r="C31" s="91" t="s">
        <v>61</v>
      </c>
      <c r="D31" s="60" t="s">
        <v>27</v>
      </c>
      <c r="E31" s="61">
        <f>104*0.08</f>
        <v>8.32</v>
      </c>
      <c r="F31" s="21"/>
      <c r="G31" s="22"/>
    </row>
    <row r="32" spans="1:7" ht="14.25">
      <c r="A32" s="70"/>
      <c r="B32" s="71"/>
      <c r="C32" s="279" t="s">
        <v>62</v>
      </c>
      <c r="D32" s="60" t="s">
        <v>27</v>
      </c>
      <c r="E32" s="61">
        <f>1.05*E31</f>
        <v>8.736</v>
      </c>
      <c r="F32" s="21"/>
      <c r="G32" s="22"/>
    </row>
    <row r="33" spans="1:7" ht="14.25">
      <c r="A33" s="70"/>
      <c r="B33" s="71"/>
      <c r="C33" s="279" t="s">
        <v>63</v>
      </c>
      <c r="D33" s="60" t="s">
        <v>27</v>
      </c>
      <c r="E33" s="61">
        <f>0.25*E31</f>
        <v>2.08</v>
      </c>
      <c r="F33" s="21"/>
      <c r="G33" s="22"/>
    </row>
    <row r="34" spans="1:7" ht="14.25">
      <c r="A34" s="70">
        <v>9</v>
      </c>
      <c r="B34" s="71"/>
      <c r="C34" s="92" t="s">
        <v>64</v>
      </c>
      <c r="D34" s="93" t="s">
        <v>29</v>
      </c>
      <c r="E34" s="61">
        <v>104</v>
      </c>
      <c r="F34" s="21"/>
      <c r="G34" s="22"/>
    </row>
    <row r="35" spans="1:7" ht="14.25">
      <c r="A35" s="70"/>
      <c r="B35" s="71"/>
      <c r="C35" s="280" t="s">
        <v>65</v>
      </c>
      <c r="D35" s="93" t="s">
        <v>29</v>
      </c>
      <c r="E35" s="61">
        <f>1.05*E34</f>
        <v>109.2</v>
      </c>
      <c r="F35" s="21"/>
      <c r="G35" s="22"/>
    </row>
    <row r="36" spans="1:7" ht="14.25">
      <c r="A36" s="70"/>
      <c r="B36" s="71"/>
      <c r="C36" s="280" t="s">
        <v>66</v>
      </c>
      <c r="D36" s="93" t="s">
        <v>29</v>
      </c>
      <c r="E36" s="61">
        <f>1.05*E34</f>
        <v>109.2</v>
      </c>
      <c r="F36" s="21"/>
      <c r="G36" s="22"/>
    </row>
    <row r="37" spans="1:7" ht="14.25">
      <c r="A37" s="70"/>
      <c r="B37" s="71"/>
      <c r="C37" s="289" t="s">
        <v>448</v>
      </c>
      <c r="D37" s="93" t="s">
        <v>51</v>
      </c>
      <c r="E37" s="61">
        <f>0.4*E34</f>
        <v>41.6</v>
      </c>
      <c r="F37" s="21"/>
      <c r="G37" s="22"/>
    </row>
    <row r="38" spans="1:7" ht="38.25">
      <c r="A38" s="70">
        <v>10</v>
      </c>
      <c r="B38" s="71"/>
      <c r="C38" s="72" t="s">
        <v>67</v>
      </c>
      <c r="D38" s="73" t="s">
        <v>27</v>
      </c>
      <c r="E38" s="74">
        <f>0.02+0.01+0.06</f>
        <v>0.09</v>
      </c>
      <c r="F38" s="21"/>
      <c r="G38" s="22"/>
    </row>
    <row r="39" spans="1:7" ht="14.25">
      <c r="A39" s="70"/>
      <c r="B39" s="71"/>
      <c r="C39" s="279" t="s">
        <v>40</v>
      </c>
      <c r="D39" s="73" t="s">
        <v>27</v>
      </c>
      <c r="E39" s="75">
        <f>E38*1.15</f>
        <v>0.1035</v>
      </c>
      <c r="F39" s="21"/>
      <c r="G39" s="22"/>
    </row>
    <row r="40" spans="1:7" ht="25.5">
      <c r="A40" s="70"/>
      <c r="B40" s="71"/>
      <c r="C40" s="279" t="s">
        <v>41</v>
      </c>
      <c r="D40" s="74" t="s">
        <v>42</v>
      </c>
      <c r="E40" s="74">
        <v>1</v>
      </c>
      <c r="F40" s="21"/>
      <c r="G40" s="22"/>
    </row>
    <row r="41" spans="1:7" ht="38.25">
      <c r="A41" s="70">
        <v>11</v>
      </c>
      <c r="B41" s="71"/>
      <c r="C41" s="94" t="s">
        <v>68</v>
      </c>
      <c r="D41" s="95" t="s">
        <v>42</v>
      </c>
      <c r="E41" s="61">
        <v>1</v>
      </c>
      <c r="F41" s="21"/>
      <c r="G41" s="22"/>
    </row>
    <row r="42" spans="1:7" ht="25.5">
      <c r="A42" s="70">
        <v>12</v>
      </c>
      <c r="B42" s="71"/>
      <c r="C42" s="96" t="s">
        <v>69</v>
      </c>
      <c r="D42" s="97" t="s">
        <v>70</v>
      </c>
      <c r="E42" s="98">
        <v>8.2</v>
      </c>
      <c r="F42" s="21"/>
      <c r="G42" s="22"/>
    </row>
    <row r="43" spans="1:7" ht="14.25">
      <c r="A43" s="70">
        <v>13</v>
      </c>
      <c r="B43" s="71"/>
      <c r="C43" s="80" t="s">
        <v>49</v>
      </c>
      <c r="D43" s="81" t="s">
        <v>48</v>
      </c>
      <c r="E43" s="81">
        <v>3</v>
      </c>
      <c r="F43" s="21"/>
      <c r="G43" s="22"/>
    </row>
    <row r="44" spans="1:7" ht="14.25">
      <c r="A44" s="70"/>
      <c r="B44" s="71"/>
      <c r="C44" s="99" t="s">
        <v>50</v>
      </c>
      <c r="D44" s="82" t="s">
        <v>51</v>
      </c>
      <c r="E44" s="83">
        <f>E43*0.3</f>
        <v>0.8999999999999999</v>
      </c>
      <c r="F44" s="21"/>
      <c r="G44" s="22"/>
    </row>
    <row r="45" spans="1:7" ht="14.25">
      <c r="A45" s="70"/>
      <c r="B45" s="71"/>
      <c r="C45" s="100" t="s">
        <v>52</v>
      </c>
      <c r="D45" s="84" t="s">
        <v>51</v>
      </c>
      <c r="E45" s="85">
        <f>E43*0.15</f>
        <v>0.44999999999999996</v>
      </c>
      <c r="F45" s="21"/>
      <c r="G45" s="22"/>
    </row>
    <row r="46" spans="1:7" ht="14.25">
      <c r="A46" s="292">
        <v>14</v>
      </c>
      <c r="B46" s="293"/>
      <c r="C46" s="294" t="s">
        <v>554</v>
      </c>
      <c r="D46" s="295" t="s">
        <v>48</v>
      </c>
      <c r="E46" s="296">
        <v>30</v>
      </c>
      <c r="F46" s="324"/>
      <c r="G46" s="325"/>
    </row>
    <row r="47" spans="1:7" ht="14.25">
      <c r="A47" s="326"/>
      <c r="B47" s="326"/>
      <c r="C47" s="329" t="s">
        <v>575</v>
      </c>
      <c r="D47" s="327" t="s">
        <v>27</v>
      </c>
      <c r="E47" s="328">
        <v>1.4</v>
      </c>
      <c r="F47" s="324"/>
      <c r="G47" s="325"/>
    </row>
    <row r="48" spans="1:7" ht="14.25">
      <c r="A48" s="326"/>
      <c r="B48" s="326"/>
      <c r="C48" s="329" t="s">
        <v>577</v>
      </c>
      <c r="D48" s="327" t="s">
        <v>29</v>
      </c>
      <c r="E48" s="328">
        <v>60</v>
      </c>
      <c r="F48" s="324"/>
      <c r="G48" s="325"/>
    </row>
    <row r="49" spans="1:7" s="17" customFormat="1" ht="14.25" customHeight="1">
      <c r="A49" s="326"/>
      <c r="B49" s="326"/>
      <c r="C49" s="329" t="s">
        <v>576</v>
      </c>
      <c r="D49" s="327" t="s">
        <v>42</v>
      </c>
      <c r="E49" s="328">
        <v>1</v>
      </c>
      <c r="F49" s="12"/>
      <c r="G49" s="32"/>
    </row>
    <row r="50" spans="1:7" ht="15">
      <c r="A50" s="13"/>
      <c r="B50" s="13"/>
      <c r="C50" s="18"/>
      <c r="D50" s="19"/>
      <c r="E50" s="18"/>
      <c r="F50" s="18" t="s">
        <v>6</v>
      </c>
      <c r="G50" s="20"/>
    </row>
    <row r="52" s="25" customFormat="1" ht="12.75" customHeight="1">
      <c r="B52" s="26" t="str">
        <f>'1.1 demontāža'!B181</f>
        <v>Piezīmes:</v>
      </c>
    </row>
    <row r="53" spans="1:7" s="25" customFormat="1" ht="76.5" customHeight="1">
      <c r="A53" s="336" t="s">
        <v>572</v>
      </c>
      <c r="B53" s="336"/>
      <c r="C53" s="336"/>
      <c r="D53" s="336"/>
      <c r="E53" s="336"/>
      <c r="F53" s="336"/>
      <c r="G53" s="336"/>
    </row>
    <row r="54" spans="1:7" s="25" customFormat="1" ht="12.75" customHeight="1">
      <c r="A54" s="336">
        <f>'1.1 demontāža'!$A$183</f>
        <v>0</v>
      </c>
      <c r="B54" s="336"/>
      <c r="C54" s="336"/>
      <c r="D54" s="336"/>
      <c r="E54" s="336"/>
      <c r="F54" s="336"/>
      <c r="G54" s="336"/>
    </row>
    <row r="55" s="25" customFormat="1" ht="12.75" customHeight="1">
      <c r="B55" s="27"/>
    </row>
    <row r="57" ht="14.25" customHeight="1">
      <c r="C57" s="33"/>
    </row>
    <row r="58" spans="3:4" ht="14.25">
      <c r="C58" s="34"/>
      <c r="D58" s="35"/>
    </row>
    <row r="61" spans="2:3" ht="14.25">
      <c r="B61" s="46"/>
      <c r="C61" s="3"/>
    </row>
    <row r="62" spans="2:3" ht="14.25">
      <c r="B62" s="2"/>
      <c r="C62" s="33"/>
    </row>
    <row r="63" spans="2:3" ht="14.25">
      <c r="B63" s="1"/>
      <c r="C63"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54:G54"/>
    <mergeCell ref="A53:G53"/>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G76"/>
  <sheetViews>
    <sheetView showZeros="0" view="pageBreakPreview" zoomScaleSheetLayoutView="100" zoomScalePageLayoutView="0" workbookViewId="0" topLeftCell="A37">
      <selection activeCell="A67" sqref="A67:G67"/>
    </sheetView>
  </sheetViews>
  <sheetFormatPr defaultColWidth="9.140625" defaultRowHeight="12.75"/>
  <cols>
    <col min="1" max="1" width="12.140625" style="5" customWidth="1"/>
    <col min="2" max="2" width="10.7109375" style="5" customWidth="1"/>
    <col min="3" max="3" width="40.28125" style="5" customWidth="1"/>
    <col min="4" max="4" width="8.140625" style="5" customWidth="1"/>
    <col min="5" max="6" width="9.140625" style="5" customWidth="1"/>
    <col min="7" max="7" width="22.14062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1.3 grīdas</v>
      </c>
      <c r="E1" s="36"/>
      <c r="F1" s="36"/>
      <c r="G1" s="36"/>
    </row>
    <row r="2" spans="1:7" s="9" customFormat="1" ht="15">
      <c r="A2" s="339" t="str">
        <f>C13</f>
        <v>Grīdas</v>
      </c>
      <c r="B2" s="339"/>
      <c r="C2" s="339"/>
      <c r="D2" s="339"/>
      <c r="E2" s="339"/>
      <c r="F2" s="339"/>
      <c r="G2" s="339"/>
    </row>
    <row r="3" spans="1:7" ht="47.25" customHeight="1">
      <c r="A3" s="6"/>
      <c r="B3" s="6" t="s">
        <v>2</v>
      </c>
      <c r="C3" s="335" t="str">
        <f>'1.1 demontāža'!C3:G3</f>
        <v>Daugavpils pilsētas krievu vidusskola-licejs</v>
      </c>
      <c r="D3" s="335"/>
      <c r="E3" s="335"/>
      <c r="F3" s="335"/>
      <c r="G3" s="335"/>
    </row>
    <row r="4" spans="1:7" ht="40.5" customHeight="1">
      <c r="A4" s="6"/>
      <c r="B4" s="6" t="s">
        <v>3</v>
      </c>
      <c r="C4" s="335" t="str">
        <f>'1.1 demontāža'!C4:G4</f>
        <v>Daugavpils pilsētas krievu vidusskolas-liceja ēkas telpu vienkāršotas atjaunošanas projekts</v>
      </c>
      <c r="D4" s="335"/>
      <c r="E4" s="335"/>
      <c r="F4" s="335"/>
      <c r="G4" s="335"/>
    </row>
    <row r="5" spans="1:7" ht="15">
      <c r="A5" s="6"/>
      <c r="B5" s="6" t="s">
        <v>4</v>
      </c>
      <c r="C5" s="335" t="str">
        <f>'1.1 demontāža'!C5</f>
        <v>Tautas iela 59, Daugavpils</v>
      </c>
      <c r="D5" s="335"/>
      <c r="E5" s="335"/>
      <c r="F5" s="335"/>
      <c r="G5" s="335"/>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49"/>
      <c r="B13" s="69">
        <v>0</v>
      </c>
      <c r="C13" s="51" t="s">
        <v>434</v>
      </c>
      <c r="D13" s="52"/>
      <c r="E13" s="53"/>
      <c r="F13" s="23"/>
      <c r="G13" s="24"/>
    </row>
    <row r="14" spans="1:7" ht="15">
      <c r="A14" s="54"/>
      <c r="B14" s="101"/>
      <c r="C14" s="102" t="s">
        <v>71</v>
      </c>
      <c r="D14" s="57"/>
      <c r="E14" s="58"/>
      <c r="F14" s="21"/>
      <c r="G14" s="22"/>
    </row>
    <row r="15" spans="1:7" ht="38.25">
      <c r="A15" s="103">
        <v>1</v>
      </c>
      <c r="B15" s="104"/>
      <c r="C15" s="105" t="s">
        <v>449</v>
      </c>
      <c r="D15" s="53" t="s">
        <v>29</v>
      </c>
      <c r="E15" s="61">
        <v>235</v>
      </c>
      <c r="F15" s="21"/>
      <c r="G15" s="22"/>
    </row>
    <row r="16" spans="1:7" ht="76.5">
      <c r="A16" s="103">
        <v>2</v>
      </c>
      <c r="B16" s="104"/>
      <c r="C16" s="105" t="s">
        <v>450</v>
      </c>
      <c r="D16" s="53" t="s">
        <v>29</v>
      </c>
      <c r="E16" s="61">
        <v>235</v>
      </c>
      <c r="F16" s="21"/>
      <c r="G16" s="22"/>
    </row>
    <row r="17" spans="1:7" ht="14.25">
      <c r="A17" s="103"/>
      <c r="B17" s="104"/>
      <c r="C17" s="106"/>
      <c r="D17" s="60"/>
      <c r="E17" s="61"/>
      <c r="F17" s="21"/>
      <c r="G17" s="22"/>
    </row>
    <row r="18" spans="1:7" ht="14.25">
      <c r="A18" s="103"/>
      <c r="B18" s="104"/>
      <c r="C18" s="107" t="s">
        <v>72</v>
      </c>
      <c r="D18" s="60"/>
      <c r="E18" s="61"/>
      <c r="F18" s="21"/>
      <c r="G18" s="22"/>
    </row>
    <row r="19" spans="1:7" ht="14.25">
      <c r="A19" s="103">
        <v>1</v>
      </c>
      <c r="B19" s="104"/>
      <c r="C19" s="108" t="s">
        <v>451</v>
      </c>
      <c r="D19" s="62" t="s">
        <v>29</v>
      </c>
      <c r="E19" s="61">
        <v>157</v>
      </c>
      <c r="F19" s="21"/>
      <c r="G19" s="22"/>
    </row>
    <row r="20" spans="1:7" ht="14.25">
      <c r="A20" s="103"/>
      <c r="B20" s="104"/>
      <c r="C20" s="281" t="s">
        <v>452</v>
      </c>
      <c r="D20" s="62" t="s">
        <v>29</v>
      </c>
      <c r="E20" s="61">
        <f>E19*1.05</f>
        <v>164.85</v>
      </c>
      <c r="F20" s="21"/>
      <c r="G20" s="22"/>
    </row>
    <row r="21" spans="1:7" ht="14.25">
      <c r="A21" s="103">
        <v>2</v>
      </c>
      <c r="B21" s="104"/>
      <c r="C21" s="108" t="s">
        <v>73</v>
      </c>
      <c r="D21" s="62" t="s">
        <v>29</v>
      </c>
      <c r="E21" s="61">
        <v>157</v>
      </c>
      <c r="F21" s="21"/>
      <c r="G21" s="22"/>
    </row>
    <row r="22" spans="1:7" ht="14.25">
      <c r="A22" s="103"/>
      <c r="B22" s="104"/>
      <c r="C22" s="279" t="s">
        <v>453</v>
      </c>
      <c r="D22" s="62" t="s">
        <v>29</v>
      </c>
      <c r="E22" s="61">
        <f>E21*1.1</f>
        <v>172.70000000000002</v>
      </c>
      <c r="F22" s="21"/>
      <c r="G22" s="22"/>
    </row>
    <row r="23" spans="1:7" ht="25.5">
      <c r="A23" s="103">
        <v>3</v>
      </c>
      <c r="B23" s="104"/>
      <c r="C23" s="109" t="s">
        <v>74</v>
      </c>
      <c r="D23" s="110" t="s">
        <v>29</v>
      </c>
      <c r="E23" s="111">
        <v>157</v>
      </c>
      <c r="F23" s="21"/>
      <c r="G23" s="22"/>
    </row>
    <row r="24" spans="1:7" ht="14.25">
      <c r="A24" s="103"/>
      <c r="B24" s="104"/>
      <c r="C24" s="282" t="s">
        <v>75</v>
      </c>
      <c r="D24" s="110" t="s">
        <v>29</v>
      </c>
      <c r="E24" s="111">
        <f>E23</f>
        <v>157</v>
      </c>
      <c r="F24" s="21"/>
      <c r="G24" s="22"/>
    </row>
    <row r="25" spans="1:7" ht="14.25">
      <c r="A25" s="103">
        <v>4</v>
      </c>
      <c r="B25" s="104"/>
      <c r="C25" s="112" t="s">
        <v>76</v>
      </c>
      <c r="D25" s="60" t="s">
        <v>29</v>
      </c>
      <c r="E25" s="291">
        <v>10.8</v>
      </c>
      <c r="F25" s="21"/>
      <c r="G25" s="22"/>
    </row>
    <row r="26" spans="1:7" ht="25.5">
      <c r="A26" s="103"/>
      <c r="B26" s="104"/>
      <c r="C26" s="283" t="s">
        <v>77</v>
      </c>
      <c r="D26" s="60" t="s">
        <v>44</v>
      </c>
      <c r="E26" s="291">
        <f>2.1*E25</f>
        <v>22.680000000000003</v>
      </c>
      <c r="F26" s="21"/>
      <c r="G26" s="22"/>
    </row>
    <row r="27" spans="1:7" ht="14.25">
      <c r="A27" s="103">
        <v>5</v>
      </c>
      <c r="B27" s="104"/>
      <c r="C27" s="113" t="s">
        <v>78</v>
      </c>
      <c r="D27" s="60" t="s">
        <v>29</v>
      </c>
      <c r="E27" s="61">
        <v>157</v>
      </c>
      <c r="F27" s="21"/>
      <c r="G27" s="22"/>
    </row>
    <row r="28" spans="1:7" ht="25.5">
      <c r="A28" s="103"/>
      <c r="B28" s="104"/>
      <c r="C28" s="290" t="s">
        <v>552</v>
      </c>
      <c r="D28" s="60" t="s">
        <v>29</v>
      </c>
      <c r="E28" s="61">
        <f>1.08*E27</f>
        <v>169.56</v>
      </c>
      <c r="F28" s="21"/>
      <c r="G28" s="22"/>
    </row>
    <row r="29" spans="1:7" ht="14.25">
      <c r="A29" s="103"/>
      <c r="B29" s="104"/>
      <c r="C29" s="284" t="s">
        <v>79</v>
      </c>
      <c r="D29" s="60" t="s">
        <v>44</v>
      </c>
      <c r="E29" s="61">
        <f>4.4*E27</f>
        <v>690.8000000000001</v>
      </c>
      <c r="F29" s="21"/>
      <c r="G29" s="22"/>
    </row>
    <row r="30" spans="1:7" ht="25.5">
      <c r="A30" s="103"/>
      <c r="B30" s="104"/>
      <c r="C30" s="284" t="s">
        <v>80</v>
      </c>
      <c r="D30" s="60" t="s">
        <v>44</v>
      </c>
      <c r="E30" s="61">
        <f>0.44*E27</f>
        <v>69.08</v>
      </c>
      <c r="F30" s="21"/>
      <c r="G30" s="22"/>
    </row>
    <row r="31" spans="1:7" ht="14.25">
      <c r="A31" s="103"/>
      <c r="B31" s="104"/>
      <c r="C31" s="107" t="s">
        <v>445</v>
      </c>
      <c r="D31" s="60"/>
      <c r="E31" s="61"/>
      <c r="F31" s="21"/>
      <c r="G31" s="22"/>
    </row>
    <row r="32" spans="1:7" ht="14.25">
      <c r="A32" s="103">
        <v>1</v>
      </c>
      <c r="B32" s="104"/>
      <c r="C32" s="108" t="s">
        <v>451</v>
      </c>
      <c r="D32" s="62" t="s">
        <v>29</v>
      </c>
      <c r="E32" s="61">
        <v>338.2</v>
      </c>
      <c r="F32" s="21"/>
      <c r="G32" s="22"/>
    </row>
    <row r="33" spans="1:7" ht="14.25">
      <c r="A33" s="103"/>
      <c r="B33" s="104"/>
      <c r="C33" s="281" t="s">
        <v>452</v>
      </c>
      <c r="D33" s="62" t="s">
        <v>29</v>
      </c>
      <c r="E33" s="61">
        <f>E32*1.05</f>
        <v>355.11</v>
      </c>
      <c r="F33" s="21"/>
      <c r="G33" s="22"/>
    </row>
    <row r="34" spans="1:7" ht="14.25">
      <c r="A34" s="103">
        <v>2</v>
      </c>
      <c r="B34" s="104"/>
      <c r="C34" s="108" t="s">
        <v>73</v>
      </c>
      <c r="D34" s="62" t="s">
        <v>29</v>
      </c>
      <c r="E34" s="61">
        <v>338.2</v>
      </c>
      <c r="F34" s="21"/>
      <c r="G34" s="22"/>
    </row>
    <row r="35" spans="1:7" ht="14.25">
      <c r="A35" s="103"/>
      <c r="B35" s="104"/>
      <c r="C35" s="279" t="s">
        <v>453</v>
      </c>
      <c r="D35" s="62" t="s">
        <v>29</v>
      </c>
      <c r="E35" s="61">
        <f>E34*1.1</f>
        <v>372.02000000000004</v>
      </c>
      <c r="F35" s="21"/>
      <c r="G35" s="22"/>
    </row>
    <row r="36" spans="1:7" ht="25.5">
      <c r="A36" s="103">
        <v>3</v>
      </c>
      <c r="B36" s="104"/>
      <c r="C36" s="109" t="s">
        <v>81</v>
      </c>
      <c r="D36" s="110" t="s">
        <v>29</v>
      </c>
      <c r="E36" s="111">
        <v>335.2</v>
      </c>
      <c r="F36" s="21"/>
      <c r="G36" s="22"/>
    </row>
    <row r="37" spans="1:7" ht="14.25">
      <c r="A37" s="103"/>
      <c r="B37" s="104"/>
      <c r="C37" s="282" t="s">
        <v>75</v>
      </c>
      <c r="D37" s="110" t="s">
        <v>29</v>
      </c>
      <c r="E37" s="111">
        <f>E36</f>
        <v>335.2</v>
      </c>
      <c r="F37" s="21"/>
      <c r="G37" s="22"/>
    </row>
    <row r="38" spans="1:7" ht="25.5">
      <c r="A38" s="103">
        <v>4</v>
      </c>
      <c r="B38" s="104"/>
      <c r="C38" s="88" t="s">
        <v>53</v>
      </c>
      <c r="D38" s="89" t="s">
        <v>29</v>
      </c>
      <c r="E38" s="90">
        <v>338.2</v>
      </c>
      <c r="F38" s="21"/>
      <c r="G38" s="22"/>
    </row>
    <row r="39" spans="1:7" ht="14.25">
      <c r="A39" s="103"/>
      <c r="B39" s="104"/>
      <c r="C39" s="279" t="s">
        <v>54</v>
      </c>
      <c r="D39" s="89" t="s">
        <v>29</v>
      </c>
      <c r="E39" s="90">
        <f>1.1*E38</f>
        <v>372.02000000000004</v>
      </c>
      <c r="F39" s="21"/>
      <c r="G39" s="22"/>
    </row>
    <row r="40" spans="1:7" ht="14.25">
      <c r="A40" s="103"/>
      <c r="B40" s="104"/>
      <c r="C40" s="279" t="s">
        <v>55</v>
      </c>
      <c r="D40" s="89" t="s">
        <v>56</v>
      </c>
      <c r="E40" s="90">
        <f>0.08*E38</f>
        <v>27.056</v>
      </c>
      <c r="F40" s="21"/>
      <c r="G40" s="22"/>
    </row>
    <row r="41" spans="1:7" ht="14.25">
      <c r="A41" s="103">
        <v>5</v>
      </c>
      <c r="B41" s="104"/>
      <c r="C41" s="92" t="s">
        <v>64</v>
      </c>
      <c r="D41" s="93" t="s">
        <v>29</v>
      </c>
      <c r="E41" s="61">
        <v>338.2</v>
      </c>
      <c r="F41" s="21"/>
      <c r="G41" s="22"/>
    </row>
    <row r="42" spans="1:7" ht="14.25">
      <c r="A42" s="103"/>
      <c r="B42" s="104"/>
      <c r="C42" s="280" t="s">
        <v>65</v>
      </c>
      <c r="D42" s="93" t="s">
        <v>29</v>
      </c>
      <c r="E42" s="61">
        <f>1.05*E41</f>
        <v>355.11</v>
      </c>
      <c r="F42" s="21"/>
      <c r="G42" s="22"/>
    </row>
    <row r="43" spans="1:7" ht="14.25">
      <c r="A43" s="103"/>
      <c r="B43" s="104"/>
      <c r="C43" s="285" t="s">
        <v>82</v>
      </c>
      <c r="D43" s="93" t="s">
        <v>29</v>
      </c>
      <c r="E43" s="61">
        <f>1.05*E41</f>
        <v>355.11</v>
      </c>
      <c r="F43" s="21"/>
      <c r="G43" s="22"/>
    </row>
    <row r="44" spans="1:7" ht="14.25">
      <c r="A44" s="103"/>
      <c r="B44" s="104"/>
      <c r="C44" s="289" t="s">
        <v>448</v>
      </c>
      <c r="D44" s="93" t="s">
        <v>51</v>
      </c>
      <c r="E44" s="61">
        <f>0.4*E41</f>
        <v>135.28</v>
      </c>
      <c r="F44" s="21"/>
      <c r="G44" s="22"/>
    </row>
    <row r="45" spans="1:7" ht="14.25">
      <c r="A45" s="103">
        <v>6</v>
      </c>
      <c r="B45" s="104"/>
      <c r="C45" s="112" t="s">
        <v>83</v>
      </c>
      <c r="D45" s="62" t="s">
        <v>70</v>
      </c>
      <c r="E45" s="61">
        <v>121</v>
      </c>
      <c r="F45" s="21"/>
      <c r="G45" s="22"/>
    </row>
    <row r="46" spans="1:7" ht="14.25">
      <c r="A46" s="103"/>
      <c r="B46" s="104"/>
      <c r="C46" s="107" t="s">
        <v>446</v>
      </c>
      <c r="D46" s="60"/>
      <c r="E46" s="61"/>
      <c r="F46" s="21"/>
      <c r="G46" s="22"/>
    </row>
    <row r="47" spans="1:7" ht="14.25">
      <c r="A47" s="103">
        <v>1</v>
      </c>
      <c r="B47" s="104"/>
      <c r="C47" s="108" t="s">
        <v>451</v>
      </c>
      <c r="D47" s="62" t="s">
        <v>29</v>
      </c>
      <c r="E47" s="61">
        <v>106.6</v>
      </c>
      <c r="F47" s="21"/>
      <c r="G47" s="22"/>
    </row>
    <row r="48" spans="1:7" ht="14.25">
      <c r="A48" s="103"/>
      <c r="B48" s="104"/>
      <c r="C48" s="281" t="s">
        <v>452</v>
      </c>
      <c r="D48" s="62" t="s">
        <v>29</v>
      </c>
      <c r="E48" s="61">
        <f>E47*1.05</f>
        <v>111.92999999999999</v>
      </c>
      <c r="F48" s="21"/>
      <c r="G48" s="22"/>
    </row>
    <row r="49" spans="1:7" ht="14.25">
      <c r="A49" s="103">
        <v>2</v>
      </c>
      <c r="B49" s="104"/>
      <c r="C49" s="108" t="s">
        <v>73</v>
      </c>
      <c r="D49" s="62" t="s">
        <v>29</v>
      </c>
      <c r="E49" s="61">
        <v>106.6</v>
      </c>
      <c r="F49" s="21"/>
      <c r="G49" s="22"/>
    </row>
    <row r="50" spans="1:7" ht="14.25">
      <c r="A50" s="103"/>
      <c r="B50" s="104"/>
      <c r="C50" s="281" t="s">
        <v>453</v>
      </c>
      <c r="D50" s="62" t="s">
        <v>29</v>
      </c>
      <c r="E50" s="61">
        <f>E49*1.1</f>
        <v>117.26</v>
      </c>
      <c r="F50" s="21"/>
      <c r="G50" s="22"/>
    </row>
    <row r="51" spans="1:7" ht="25.5">
      <c r="A51" s="103">
        <v>3</v>
      </c>
      <c r="B51" s="104"/>
      <c r="C51" s="109" t="s">
        <v>74</v>
      </c>
      <c r="D51" s="110" t="s">
        <v>29</v>
      </c>
      <c r="E51" s="111">
        <v>106.6</v>
      </c>
      <c r="F51" s="21"/>
      <c r="G51" s="22"/>
    </row>
    <row r="52" spans="1:7" ht="14.25">
      <c r="A52" s="103"/>
      <c r="B52" s="104"/>
      <c r="C52" s="282" t="s">
        <v>75</v>
      </c>
      <c r="D52" s="110" t="s">
        <v>29</v>
      </c>
      <c r="E52" s="111">
        <f>E51</f>
        <v>106.6</v>
      </c>
      <c r="F52" s="21"/>
      <c r="G52" s="22"/>
    </row>
    <row r="53" spans="1:7" ht="14.25">
      <c r="A53" s="103">
        <v>4</v>
      </c>
      <c r="B53" s="104"/>
      <c r="C53" s="109" t="s">
        <v>84</v>
      </c>
      <c r="D53" s="110" t="s">
        <v>29</v>
      </c>
      <c r="E53" s="111">
        <v>106.6</v>
      </c>
      <c r="F53" s="21"/>
      <c r="G53" s="22"/>
    </row>
    <row r="54" spans="1:7" ht="25.5">
      <c r="A54" s="103"/>
      <c r="B54" s="104"/>
      <c r="C54" s="281" t="s">
        <v>85</v>
      </c>
      <c r="D54" s="110" t="s">
        <v>44</v>
      </c>
      <c r="E54" s="111">
        <f>1.5*3*1.15*E53</f>
        <v>551.655</v>
      </c>
      <c r="F54" s="21"/>
      <c r="G54" s="22"/>
    </row>
    <row r="55" spans="1:7" ht="14.25">
      <c r="A55" s="103">
        <v>5</v>
      </c>
      <c r="B55" s="104"/>
      <c r="C55" s="109" t="s">
        <v>86</v>
      </c>
      <c r="D55" s="110" t="s">
        <v>29</v>
      </c>
      <c r="E55" s="111">
        <v>106.6</v>
      </c>
      <c r="F55" s="21"/>
      <c r="G55" s="22"/>
    </row>
    <row r="56" spans="1:7" ht="14.25">
      <c r="A56" s="103"/>
      <c r="B56" s="104"/>
      <c r="C56" s="281" t="s">
        <v>454</v>
      </c>
      <c r="D56" s="110" t="s">
        <v>29</v>
      </c>
      <c r="E56" s="111">
        <f>1.25*E55</f>
        <v>133.25</v>
      </c>
      <c r="F56" s="21"/>
      <c r="G56" s="22"/>
    </row>
    <row r="57" spans="1:7" ht="14.25">
      <c r="A57" s="103"/>
      <c r="B57" s="104"/>
      <c r="C57" s="281" t="s">
        <v>87</v>
      </c>
      <c r="D57" s="110" t="s">
        <v>44</v>
      </c>
      <c r="E57" s="111">
        <f>0.45*E55</f>
        <v>47.97</v>
      </c>
      <c r="F57" s="21"/>
      <c r="G57" s="22"/>
    </row>
    <row r="58" spans="1:7" ht="14.25">
      <c r="A58" s="103"/>
      <c r="B58" s="104"/>
      <c r="C58" s="282" t="s">
        <v>88</v>
      </c>
      <c r="D58" s="110" t="s">
        <v>89</v>
      </c>
      <c r="E58" s="111">
        <f>0.7*E55</f>
        <v>74.61999999999999</v>
      </c>
      <c r="F58" s="21"/>
      <c r="G58" s="22"/>
    </row>
    <row r="59" spans="1:7" ht="14.25">
      <c r="A59" s="103">
        <v>6</v>
      </c>
      <c r="B59" s="104"/>
      <c r="C59" s="112" t="s">
        <v>83</v>
      </c>
      <c r="D59" s="62" t="s">
        <v>70</v>
      </c>
      <c r="E59" s="61">
        <v>253</v>
      </c>
      <c r="F59" s="21"/>
      <c r="G59" s="22"/>
    </row>
    <row r="60" spans="1:7" ht="14.25">
      <c r="A60" s="103"/>
      <c r="B60" s="104"/>
      <c r="C60" s="107" t="s">
        <v>437</v>
      </c>
      <c r="D60" s="60"/>
      <c r="E60" s="61"/>
      <c r="F60" s="21"/>
      <c r="G60" s="22"/>
    </row>
    <row r="61" spans="1:7" ht="38.25">
      <c r="A61" s="103">
        <v>5</v>
      </c>
      <c r="B61" s="114"/>
      <c r="C61" s="109" t="s">
        <v>455</v>
      </c>
      <c r="D61" s="110" t="s">
        <v>29</v>
      </c>
      <c r="E61" s="111">
        <v>326.9</v>
      </c>
      <c r="F61" s="21"/>
      <c r="G61" s="22"/>
    </row>
    <row r="62" spans="1:7" s="17" customFormat="1" ht="14.25">
      <c r="A62" s="28"/>
      <c r="B62" s="29"/>
      <c r="C62" s="30"/>
      <c r="D62" s="31"/>
      <c r="E62" s="12"/>
      <c r="F62" s="12"/>
      <c r="G62" s="32"/>
    </row>
    <row r="63" spans="1:7" ht="15">
      <c r="A63" s="13"/>
      <c r="B63" s="13"/>
      <c r="C63" s="18"/>
      <c r="D63" s="19"/>
      <c r="E63" s="18"/>
      <c r="F63" s="18" t="s">
        <v>6</v>
      </c>
      <c r="G63" s="20"/>
    </row>
    <row r="65" s="25" customFormat="1" ht="12.75" customHeight="1">
      <c r="B65" s="26" t="str">
        <f>'1.1 demontāža'!B181</f>
        <v>Piezīmes:</v>
      </c>
    </row>
    <row r="66" spans="1:7" s="25" customFormat="1" ht="74.25" customHeight="1">
      <c r="A66" s="336" t="s">
        <v>572</v>
      </c>
      <c r="B66" s="336"/>
      <c r="C66" s="336"/>
      <c r="D66" s="336"/>
      <c r="E66" s="336"/>
      <c r="F66" s="336"/>
      <c r="G66" s="336"/>
    </row>
    <row r="67" spans="1:7" s="25" customFormat="1" ht="12.75" customHeight="1">
      <c r="A67" s="336">
        <f>'1.1 demontāža'!$A$183</f>
        <v>0</v>
      </c>
      <c r="B67" s="336"/>
      <c r="C67" s="336"/>
      <c r="D67" s="336"/>
      <c r="E67" s="336"/>
      <c r="F67" s="336"/>
      <c r="G67" s="336"/>
    </row>
    <row r="68" s="25" customFormat="1" ht="12.75" customHeight="1">
      <c r="B68" s="27"/>
    </row>
    <row r="70" ht="14.25" customHeight="1">
      <c r="C70" s="33"/>
    </row>
    <row r="71" spans="3:4" ht="14.25">
      <c r="C71" s="34"/>
      <c r="D71" s="35"/>
    </row>
    <row r="74" spans="2:3" ht="14.25">
      <c r="B74" s="46"/>
      <c r="C74" s="3"/>
    </row>
    <row r="75" spans="2:3" ht="14.25">
      <c r="B75" s="2"/>
      <c r="C75" s="33"/>
    </row>
    <row r="76" spans="2:3" ht="14.25">
      <c r="B76" s="1"/>
      <c r="C76"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67:G67"/>
    <mergeCell ref="A66:G66"/>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G37"/>
  <sheetViews>
    <sheetView showZeros="0" view="pageBreakPreview" zoomScaleSheetLayoutView="100" zoomScalePageLayoutView="0" workbookViewId="0" topLeftCell="A4">
      <selection activeCell="C34" sqref="C34"/>
    </sheetView>
  </sheetViews>
  <sheetFormatPr defaultColWidth="9.140625" defaultRowHeight="12.75"/>
  <cols>
    <col min="1" max="1" width="12.140625" style="5" customWidth="1"/>
    <col min="2" max="2" width="10.57421875" style="5" customWidth="1"/>
    <col min="3" max="3" width="40.28125" style="5" customWidth="1"/>
    <col min="4" max="4" width="8.140625" style="5" customWidth="1"/>
    <col min="5" max="6" width="9.14062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1.4 logi, durvis</v>
      </c>
      <c r="E1" s="36"/>
      <c r="F1" s="36"/>
      <c r="G1" s="36"/>
    </row>
    <row r="2" spans="1:7" s="9" customFormat="1" ht="15">
      <c r="A2" s="339" t="str">
        <f>C13</f>
        <v>Ailu aizpildījuma elementi</v>
      </c>
      <c r="B2" s="339"/>
      <c r="C2" s="339"/>
      <c r="D2" s="339"/>
      <c r="E2" s="339"/>
      <c r="F2" s="339"/>
      <c r="G2" s="339"/>
    </row>
    <row r="3" spans="1:7" ht="47.25" customHeight="1">
      <c r="A3" s="6"/>
      <c r="B3" s="6" t="s">
        <v>2</v>
      </c>
      <c r="C3" s="335" t="str">
        <f>'1.1 demontāža'!C3:G3</f>
        <v>Daugavpils pilsētas krievu vidusskola-licejs</v>
      </c>
      <c r="D3" s="335"/>
      <c r="E3" s="335"/>
      <c r="F3" s="335"/>
      <c r="G3" s="335"/>
    </row>
    <row r="4" spans="1:7" ht="40.5" customHeight="1">
      <c r="A4" s="6"/>
      <c r="B4" s="6" t="s">
        <v>3</v>
      </c>
      <c r="C4" s="335" t="str">
        <f>'1.1 demontāža'!C4:G4</f>
        <v>Daugavpils pilsētas krievu vidusskolas-liceja ēkas telpu vienkāršotas atjaunošanas projekts</v>
      </c>
      <c r="D4" s="335"/>
      <c r="E4" s="335"/>
      <c r="F4" s="335"/>
      <c r="G4" s="335"/>
    </row>
    <row r="5" spans="1:7" ht="15">
      <c r="A5" s="6"/>
      <c r="B5" s="6" t="s">
        <v>4</v>
      </c>
      <c r="C5" s="335" t="str">
        <f>'1.1 demontāža'!C5</f>
        <v>Tautas iela 59, Daugavpils</v>
      </c>
      <c r="D5" s="335"/>
      <c r="E5" s="335"/>
      <c r="F5" s="335"/>
      <c r="G5" s="335"/>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49"/>
      <c r="B13" s="69">
        <v>0</v>
      </c>
      <c r="C13" s="51" t="s">
        <v>435</v>
      </c>
      <c r="D13" s="52"/>
      <c r="E13" s="53"/>
      <c r="F13" s="23"/>
      <c r="G13" s="24"/>
    </row>
    <row r="14" spans="1:7" ht="14.25">
      <c r="A14" s="115">
        <v>1</v>
      </c>
      <c r="B14" s="116"/>
      <c r="C14" s="117" t="s">
        <v>90</v>
      </c>
      <c r="D14" s="52" t="s">
        <v>29</v>
      </c>
      <c r="E14" s="53">
        <v>0.41</v>
      </c>
      <c r="F14" s="21"/>
      <c r="G14" s="22"/>
    </row>
    <row r="15" spans="1:7" ht="14.25">
      <c r="A15" s="115"/>
      <c r="B15" s="116"/>
      <c r="C15" s="118" t="s">
        <v>91</v>
      </c>
      <c r="D15" s="52" t="s">
        <v>38</v>
      </c>
      <c r="E15" s="53">
        <v>1</v>
      </c>
      <c r="F15" s="21"/>
      <c r="G15" s="22"/>
    </row>
    <row r="16" spans="1:7" ht="14.25">
      <c r="A16" s="115"/>
      <c r="B16" s="116"/>
      <c r="C16" s="119" t="s">
        <v>92</v>
      </c>
      <c r="D16" s="60" t="s">
        <v>29</v>
      </c>
      <c r="E16" s="61">
        <v>0.41</v>
      </c>
      <c r="F16" s="21"/>
      <c r="G16" s="22"/>
    </row>
    <row r="17" spans="1:7" ht="14.25">
      <c r="A17" s="103">
        <v>2</v>
      </c>
      <c r="B17" s="120"/>
      <c r="C17" s="121" t="s">
        <v>93</v>
      </c>
      <c r="D17" s="60" t="s">
        <v>29</v>
      </c>
      <c r="E17" s="61">
        <v>25</v>
      </c>
      <c r="F17" s="21"/>
      <c r="G17" s="22"/>
    </row>
    <row r="18" spans="1:7" ht="14.25">
      <c r="A18" s="103">
        <v>0</v>
      </c>
      <c r="B18" s="120"/>
      <c r="C18" s="283" t="s">
        <v>94</v>
      </c>
      <c r="D18" s="60" t="s">
        <v>17</v>
      </c>
      <c r="E18" s="61">
        <v>1</v>
      </c>
      <c r="F18" s="21"/>
      <c r="G18" s="22"/>
    </row>
    <row r="19" spans="1:7" ht="14.25">
      <c r="A19" s="103">
        <v>0</v>
      </c>
      <c r="B19" s="120"/>
      <c r="C19" s="283" t="s">
        <v>95</v>
      </c>
      <c r="D19" s="60" t="s">
        <v>17</v>
      </c>
      <c r="E19" s="61">
        <v>7</v>
      </c>
      <c r="F19" s="21"/>
      <c r="G19" s="22"/>
    </row>
    <row r="20" spans="1:7" ht="14.25">
      <c r="A20" s="103">
        <v>0</v>
      </c>
      <c r="B20" s="120"/>
      <c r="C20" s="283" t="s">
        <v>96</v>
      </c>
      <c r="D20" s="60" t="s">
        <v>17</v>
      </c>
      <c r="E20" s="61">
        <v>3</v>
      </c>
      <c r="F20" s="21"/>
      <c r="G20" s="22"/>
    </row>
    <row r="21" spans="1:7" ht="14.25">
      <c r="A21" s="103">
        <v>0</v>
      </c>
      <c r="B21" s="120"/>
      <c r="C21" s="283" t="s">
        <v>95</v>
      </c>
      <c r="D21" s="60" t="s">
        <v>17</v>
      </c>
      <c r="E21" s="61">
        <v>1</v>
      </c>
      <c r="F21" s="21"/>
      <c r="G21" s="22"/>
    </row>
    <row r="22" spans="1:7" ht="14.25">
      <c r="A22" s="103">
        <v>0</v>
      </c>
      <c r="B22" s="120">
        <v>0</v>
      </c>
      <c r="C22" s="283" t="s">
        <v>92</v>
      </c>
      <c r="D22" s="60" t="s">
        <v>29</v>
      </c>
      <c r="E22" s="61">
        <v>25</v>
      </c>
      <c r="F22" s="21"/>
      <c r="G22" s="22"/>
    </row>
    <row r="23" spans="1:7" s="17" customFormat="1" ht="14.25">
      <c r="A23" s="28"/>
      <c r="B23" s="29"/>
      <c r="C23" s="30"/>
      <c r="D23" s="31"/>
      <c r="E23" s="12"/>
      <c r="F23" s="12"/>
      <c r="G23" s="32"/>
    </row>
    <row r="24" spans="1:7" ht="15">
      <c r="A24" s="13"/>
      <c r="B24" s="13"/>
      <c r="C24" s="18"/>
      <c r="D24" s="19"/>
      <c r="E24" s="18"/>
      <c r="F24" s="18" t="s">
        <v>6</v>
      </c>
      <c r="G24" s="20"/>
    </row>
    <row r="26" s="25" customFormat="1" ht="12.75" customHeight="1">
      <c r="B26" s="26" t="str">
        <f>'1.1 demontāža'!B181</f>
        <v>Piezīmes:</v>
      </c>
    </row>
    <row r="27" spans="1:7" s="25" customFormat="1" ht="72.75" customHeight="1">
      <c r="A27" s="336" t="s">
        <v>572</v>
      </c>
      <c r="B27" s="336"/>
      <c r="C27" s="336"/>
      <c r="D27" s="336"/>
      <c r="E27" s="336"/>
      <c r="F27" s="336"/>
      <c r="G27" s="336"/>
    </row>
    <row r="28" spans="1:7" s="25" customFormat="1" ht="12.75" customHeight="1">
      <c r="A28" s="336">
        <f>'1.1 demontāža'!$A$183</f>
        <v>0</v>
      </c>
      <c r="B28" s="336"/>
      <c r="C28" s="336"/>
      <c r="D28" s="336"/>
      <c r="E28" s="336"/>
      <c r="F28" s="336"/>
      <c r="G28" s="336"/>
    </row>
    <row r="29" s="25" customFormat="1" ht="12.75" customHeight="1">
      <c r="B29" s="27"/>
    </row>
    <row r="31" ht="14.25" customHeight="1">
      <c r="C31" s="33"/>
    </row>
    <row r="32" spans="3:4" ht="14.25">
      <c r="C32" s="34"/>
      <c r="D32" s="35"/>
    </row>
    <row r="35" spans="2:3" ht="14.25">
      <c r="B35" s="46"/>
      <c r="C35" s="3"/>
    </row>
    <row r="36" spans="2:3" ht="14.25">
      <c r="B36" s="2"/>
      <c r="C36" s="33"/>
    </row>
    <row r="37" spans="2:3" ht="14.25">
      <c r="B37" s="1"/>
      <c r="C37"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28:G28"/>
    <mergeCell ref="A27:G27"/>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tabColor theme="6" tint="-0.4999699890613556"/>
  </sheetPr>
  <dimension ref="A1:G63"/>
  <sheetViews>
    <sheetView showZeros="0" view="pageBreakPreview" zoomScaleSheetLayoutView="100" zoomScalePageLayoutView="0" workbookViewId="0" topLeftCell="A31">
      <selection activeCell="A53" sqref="A53:G53"/>
    </sheetView>
  </sheetViews>
  <sheetFormatPr defaultColWidth="9.140625" defaultRowHeight="12.75"/>
  <cols>
    <col min="1" max="1" width="12.140625" style="5" customWidth="1"/>
    <col min="2" max="2" width="10.00390625" style="5" customWidth="1"/>
    <col min="3" max="3" width="40.28125" style="5" customWidth="1"/>
    <col min="4" max="4" width="8.140625" style="5" customWidth="1"/>
    <col min="5" max="5" width="10.8515625" style="5" customWidth="1"/>
    <col min="6" max="6" width="12.2812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1.5 griesti, sienas</v>
      </c>
      <c r="E1" s="36"/>
      <c r="F1" s="36"/>
      <c r="G1" s="36"/>
    </row>
    <row r="2" spans="1:7" s="9" customFormat="1" ht="15">
      <c r="A2" s="339" t="str">
        <f>C13</f>
        <v>Iekšējie apdares darbi</v>
      </c>
      <c r="B2" s="339"/>
      <c r="C2" s="339"/>
      <c r="D2" s="339"/>
      <c r="E2" s="339"/>
      <c r="F2" s="339"/>
      <c r="G2" s="339"/>
    </row>
    <row r="3" spans="1:7" ht="47.25" customHeight="1">
      <c r="A3" s="6"/>
      <c r="B3" s="6" t="s">
        <v>2</v>
      </c>
      <c r="C3" s="335" t="str">
        <f>'1.1 demontāža'!C3:G3</f>
        <v>Daugavpils pilsētas krievu vidusskola-licejs</v>
      </c>
      <c r="D3" s="335"/>
      <c r="E3" s="335"/>
      <c r="F3" s="335"/>
      <c r="G3" s="335"/>
    </row>
    <row r="4" spans="1:7" ht="40.5" customHeight="1">
      <c r="A4" s="6"/>
      <c r="B4" s="6" t="s">
        <v>3</v>
      </c>
      <c r="C4" s="335" t="str">
        <f>'1.1 demontāža'!C4:G4</f>
        <v>Daugavpils pilsētas krievu vidusskolas-liceja ēkas telpu vienkāršotas atjaunošanas projekts</v>
      </c>
      <c r="D4" s="335"/>
      <c r="E4" s="335"/>
      <c r="F4" s="335"/>
      <c r="G4" s="335"/>
    </row>
    <row r="5" spans="1:7" ht="15">
      <c r="A5" s="6"/>
      <c r="B5" s="6" t="s">
        <v>4</v>
      </c>
      <c r="C5" s="335" t="str">
        <f>'1.1 demontāža'!C5</f>
        <v>Tautas iela 59, Daugavpils</v>
      </c>
      <c r="D5" s="335"/>
      <c r="E5" s="335"/>
      <c r="F5" s="335"/>
      <c r="G5" s="335"/>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122"/>
      <c r="B13" s="69">
        <v>0</v>
      </c>
      <c r="C13" s="51" t="s">
        <v>436</v>
      </c>
      <c r="D13" s="52"/>
      <c r="E13" s="53"/>
      <c r="F13" s="23"/>
      <c r="G13" s="24"/>
    </row>
    <row r="14" spans="1:7" ht="14.25">
      <c r="A14" s="103"/>
      <c r="B14" s="123"/>
      <c r="C14" s="124" t="s">
        <v>97</v>
      </c>
      <c r="D14" s="60"/>
      <c r="E14" s="61"/>
      <c r="F14" s="21"/>
      <c r="G14" s="22"/>
    </row>
    <row r="15" spans="1:7" ht="38.25">
      <c r="A15" s="103">
        <v>1</v>
      </c>
      <c r="B15" s="123"/>
      <c r="C15" s="112" t="s">
        <v>456</v>
      </c>
      <c r="D15" s="60" t="s">
        <v>29</v>
      </c>
      <c r="E15" s="61">
        <v>853.8</v>
      </c>
      <c r="F15" s="21"/>
      <c r="G15" s="22"/>
    </row>
    <row r="16" spans="1:7" ht="14.25">
      <c r="A16" s="103">
        <v>2</v>
      </c>
      <c r="B16" s="125"/>
      <c r="C16" s="112" t="s">
        <v>98</v>
      </c>
      <c r="D16" s="60" t="s">
        <v>29</v>
      </c>
      <c r="E16" s="61">
        <f>E22+E24</f>
        <v>274</v>
      </c>
      <c r="F16" s="21"/>
      <c r="G16" s="22"/>
    </row>
    <row r="17" spans="1:7" ht="14.25">
      <c r="A17" s="103"/>
      <c r="B17" s="123"/>
      <c r="C17" s="284" t="s">
        <v>99</v>
      </c>
      <c r="D17" s="60" t="s">
        <v>51</v>
      </c>
      <c r="E17" s="61">
        <f>0.1*E16</f>
        <v>27.400000000000002</v>
      </c>
      <c r="F17" s="21"/>
      <c r="G17" s="22"/>
    </row>
    <row r="18" spans="1:7" ht="14.25">
      <c r="A18" s="103"/>
      <c r="B18" s="123"/>
      <c r="C18" s="284" t="s">
        <v>100</v>
      </c>
      <c r="D18" s="60" t="s">
        <v>44</v>
      </c>
      <c r="E18" s="61">
        <f>2.4*E16</f>
        <v>657.6</v>
      </c>
      <c r="F18" s="21"/>
      <c r="G18" s="22"/>
    </row>
    <row r="19" spans="1:7" ht="14.25">
      <c r="A19" s="103"/>
      <c r="B19" s="123"/>
      <c r="C19" s="286" t="s">
        <v>101</v>
      </c>
      <c r="D19" s="60" t="s">
        <v>29</v>
      </c>
      <c r="E19" s="61">
        <f>0.02*E16</f>
        <v>5.48</v>
      </c>
      <c r="F19" s="21"/>
      <c r="G19" s="22"/>
    </row>
    <row r="20" spans="1:7" ht="14.25">
      <c r="A20" s="103">
        <v>3</v>
      </c>
      <c r="B20" s="125"/>
      <c r="C20" s="126" t="s">
        <v>102</v>
      </c>
      <c r="D20" s="60" t="s">
        <v>29</v>
      </c>
      <c r="E20" s="61">
        <f>E22+E24</f>
        <v>274</v>
      </c>
      <c r="F20" s="21"/>
      <c r="G20" s="22"/>
    </row>
    <row r="21" spans="1:7" ht="14.25">
      <c r="A21" s="103"/>
      <c r="B21" s="123"/>
      <c r="C21" s="284" t="s">
        <v>103</v>
      </c>
      <c r="D21" s="60" t="s">
        <v>51</v>
      </c>
      <c r="E21" s="61">
        <f>0.15*E20</f>
        <v>41.1</v>
      </c>
      <c r="F21" s="21"/>
      <c r="G21" s="22"/>
    </row>
    <row r="22" spans="1:7" ht="14.25">
      <c r="A22" s="103">
        <v>4</v>
      </c>
      <c r="B22" s="125"/>
      <c r="C22" s="126" t="s">
        <v>104</v>
      </c>
      <c r="D22" s="60" t="s">
        <v>29</v>
      </c>
      <c r="E22" s="61">
        <v>27.7</v>
      </c>
      <c r="F22" s="21"/>
      <c r="G22" s="22"/>
    </row>
    <row r="23" spans="1:7" ht="14.25">
      <c r="A23" s="103"/>
      <c r="B23" s="123"/>
      <c r="C23" s="284" t="s">
        <v>105</v>
      </c>
      <c r="D23" s="60" t="s">
        <v>51</v>
      </c>
      <c r="E23" s="61">
        <f>0.33*E22</f>
        <v>9.141</v>
      </c>
      <c r="F23" s="21"/>
      <c r="G23" s="22"/>
    </row>
    <row r="24" spans="1:7" ht="14.25">
      <c r="A24" s="103">
        <v>5</v>
      </c>
      <c r="B24" s="125"/>
      <c r="C24" s="126" t="s">
        <v>106</v>
      </c>
      <c r="D24" s="60" t="s">
        <v>29</v>
      </c>
      <c r="E24" s="61">
        <v>246.3</v>
      </c>
      <c r="F24" s="21"/>
      <c r="G24" s="22"/>
    </row>
    <row r="25" spans="1:7" ht="14.25">
      <c r="A25" s="103"/>
      <c r="B25" s="123"/>
      <c r="C25" s="284" t="s">
        <v>107</v>
      </c>
      <c r="D25" s="60" t="s">
        <v>51</v>
      </c>
      <c r="E25" s="61">
        <f>0.33*E24</f>
        <v>81.27900000000001</v>
      </c>
      <c r="F25" s="21"/>
      <c r="G25" s="22"/>
    </row>
    <row r="26" spans="1:7" ht="14.25">
      <c r="A26" s="103"/>
      <c r="B26" s="123"/>
      <c r="C26" s="112"/>
      <c r="D26" s="60"/>
      <c r="E26" s="61"/>
      <c r="F26" s="21"/>
      <c r="G26" s="22"/>
    </row>
    <row r="27" spans="1:7" ht="14.25">
      <c r="A27" s="103"/>
      <c r="B27" s="123"/>
      <c r="C27" s="112"/>
      <c r="D27" s="60"/>
      <c r="E27" s="61"/>
      <c r="F27" s="21"/>
      <c r="G27" s="22"/>
    </row>
    <row r="28" spans="1:7" ht="14.25">
      <c r="A28" s="103"/>
      <c r="B28" s="123"/>
      <c r="C28" s="124" t="s">
        <v>108</v>
      </c>
      <c r="D28" s="60"/>
      <c r="E28" s="61"/>
      <c r="F28" s="21"/>
      <c r="G28" s="22"/>
    </row>
    <row r="29" spans="1:7" ht="14.25">
      <c r="A29" s="297" t="s">
        <v>555</v>
      </c>
      <c r="B29" s="298"/>
      <c r="C29" s="301" t="s">
        <v>556</v>
      </c>
      <c r="D29" s="299" t="s">
        <v>27</v>
      </c>
      <c r="E29" s="300">
        <v>1.26</v>
      </c>
      <c r="F29" s="21"/>
      <c r="G29" s="22"/>
    </row>
    <row r="30" spans="1:7" ht="14.25">
      <c r="A30" s="103">
        <v>6</v>
      </c>
      <c r="B30" s="123"/>
      <c r="C30" s="112" t="s">
        <v>109</v>
      </c>
      <c r="D30" s="60" t="s">
        <v>29</v>
      </c>
      <c r="E30" s="291">
        <f>1924+6.64</f>
        <v>1930.64</v>
      </c>
      <c r="F30" s="21"/>
      <c r="G30" s="22"/>
    </row>
    <row r="31" spans="1:7" ht="25.5">
      <c r="A31" s="103"/>
      <c r="B31" s="123"/>
      <c r="C31" s="283" t="s">
        <v>110</v>
      </c>
      <c r="D31" s="60" t="s">
        <v>44</v>
      </c>
      <c r="E31" s="61">
        <f>15*E30*1.5</f>
        <v>43439.4</v>
      </c>
      <c r="F31" s="21"/>
      <c r="G31" s="22"/>
    </row>
    <row r="32" spans="1:7" ht="25.5">
      <c r="A32" s="103"/>
      <c r="B32" s="127"/>
      <c r="C32" s="283" t="s">
        <v>457</v>
      </c>
      <c r="D32" s="128" t="s">
        <v>44</v>
      </c>
      <c r="E32" s="61">
        <f>0.1*E30</f>
        <v>193.06400000000002</v>
      </c>
      <c r="F32" s="21"/>
      <c r="G32" s="22"/>
    </row>
    <row r="33" spans="1:7" ht="14.25">
      <c r="A33" s="103">
        <v>7</v>
      </c>
      <c r="B33" s="125"/>
      <c r="C33" s="129" t="s">
        <v>111</v>
      </c>
      <c r="D33" s="60" t="s">
        <v>29</v>
      </c>
      <c r="E33" s="291">
        <f>E30-E44+2*E49</f>
        <v>1893.54</v>
      </c>
      <c r="F33" s="21"/>
      <c r="G33" s="22"/>
    </row>
    <row r="34" spans="1:7" ht="14.25">
      <c r="A34" s="103"/>
      <c r="B34" s="125"/>
      <c r="C34" s="284" t="s">
        <v>99</v>
      </c>
      <c r="D34" s="60" t="s">
        <v>51</v>
      </c>
      <c r="E34" s="291">
        <f>0.1*E33</f>
        <v>189.354</v>
      </c>
      <c r="F34" s="21"/>
      <c r="G34" s="22"/>
    </row>
    <row r="35" spans="1:7" ht="14.25">
      <c r="A35" s="103"/>
      <c r="B35" s="125"/>
      <c r="C35" s="284" t="s">
        <v>112</v>
      </c>
      <c r="D35" s="60" t="s">
        <v>44</v>
      </c>
      <c r="E35" s="291">
        <f>2.4*E33</f>
        <v>4544.496</v>
      </c>
      <c r="F35" s="21"/>
      <c r="G35" s="22"/>
    </row>
    <row r="36" spans="1:7" ht="14.25">
      <c r="A36" s="103"/>
      <c r="B36" s="125"/>
      <c r="C36" s="286" t="s">
        <v>101</v>
      </c>
      <c r="D36" s="60" t="s">
        <v>29</v>
      </c>
      <c r="E36" s="291">
        <f>0.02*E33</f>
        <v>37.8708</v>
      </c>
      <c r="F36" s="21"/>
      <c r="G36" s="22"/>
    </row>
    <row r="37" spans="1:7" ht="14.25">
      <c r="A37" s="103">
        <v>8</v>
      </c>
      <c r="B37" s="125"/>
      <c r="C37" s="130" t="s">
        <v>113</v>
      </c>
      <c r="D37" s="60" t="s">
        <v>29</v>
      </c>
      <c r="E37" s="291">
        <f>E33</f>
        <v>1893.54</v>
      </c>
      <c r="F37" s="21"/>
      <c r="G37" s="22"/>
    </row>
    <row r="38" spans="1:7" ht="14.25">
      <c r="A38" s="103"/>
      <c r="B38" s="125"/>
      <c r="C38" s="284" t="s">
        <v>114</v>
      </c>
      <c r="D38" s="60" t="s">
        <v>51</v>
      </c>
      <c r="E38" s="291">
        <f>0.15*E37</f>
        <v>284.031</v>
      </c>
      <c r="F38" s="21"/>
      <c r="G38" s="22"/>
    </row>
    <row r="39" spans="1:7" ht="14.25">
      <c r="A39" s="103">
        <v>9</v>
      </c>
      <c r="B39" s="125"/>
      <c r="C39" s="130" t="s">
        <v>115</v>
      </c>
      <c r="D39" s="60" t="s">
        <v>29</v>
      </c>
      <c r="E39" s="291">
        <f>1131.5+2*E49</f>
        <v>1167.3</v>
      </c>
      <c r="F39" s="21"/>
      <c r="G39" s="22"/>
    </row>
    <row r="40" spans="1:7" ht="14.25">
      <c r="A40" s="103"/>
      <c r="B40" s="125"/>
      <c r="C40" s="284" t="s">
        <v>105</v>
      </c>
      <c r="D40" s="60" t="s">
        <v>51</v>
      </c>
      <c r="E40" s="291">
        <f>0.33*E39</f>
        <v>385.209</v>
      </c>
      <c r="F40" s="21"/>
      <c r="G40" s="22"/>
    </row>
    <row r="41" spans="1:7" ht="14.25">
      <c r="A41" s="103"/>
      <c r="B41" s="125"/>
      <c r="C41" s="287" t="s">
        <v>115</v>
      </c>
      <c r="D41" s="60" t="s">
        <v>29</v>
      </c>
      <c r="E41" s="291">
        <v>719.6</v>
      </c>
      <c r="F41" s="21"/>
      <c r="G41" s="22"/>
    </row>
    <row r="42" spans="1:7" ht="14.25">
      <c r="A42" s="103"/>
      <c r="B42" s="125"/>
      <c r="C42" s="284" t="s">
        <v>107</v>
      </c>
      <c r="D42" s="60" t="s">
        <v>51</v>
      </c>
      <c r="E42" s="291">
        <f>0.33*E41</f>
        <v>237.46800000000002</v>
      </c>
      <c r="F42" s="21"/>
      <c r="G42" s="22"/>
    </row>
    <row r="43" spans="1:7" ht="25.5">
      <c r="A43" s="103">
        <v>10</v>
      </c>
      <c r="B43" s="123"/>
      <c r="C43" s="113" t="s">
        <v>116</v>
      </c>
      <c r="D43" s="60" t="s">
        <v>29</v>
      </c>
      <c r="E43" s="61">
        <v>72.9</v>
      </c>
      <c r="F43" s="21"/>
      <c r="G43" s="22"/>
    </row>
    <row r="44" spans="1:7" ht="25.5">
      <c r="A44" s="103">
        <v>11</v>
      </c>
      <c r="B44" s="125"/>
      <c r="C44" s="131" t="s">
        <v>553</v>
      </c>
      <c r="D44" s="60" t="s">
        <v>29</v>
      </c>
      <c r="E44" s="61">
        <v>72.9</v>
      </c>
      <c r="F44" s="21"/>
      <c r="G44" s="22"/>
    </row>
    <row r="45" spans="1:7" ht="25.5">
      <c r="A45" s="103"/>
      <c r="B45" s="125"/>
      <c r="C45" s="284" t="s">
        <v>458</v>
      </c>
      <c r="D45" s="60" t="s">
        <v>29</v>
      </c>
      <c r="E45" s="61">
        <f>1.08*E44</f>
        <v>78.73200000000001</v>
      </c>
      <c r="F45" s="21"/>
      <c r="G45" s="22"/>
    </row>
    <row r="46" spans="1:7" ht="14.25">
      <c r="A46" s="103"/>
      <c r="B46" s="125"/>
      <c r="C46" s="284" t="s">
        <v>79</v>
      </c>
      <c r="D46" s="60" t="s">
        <v>44</v>
      </c>
      <c r="E46" s="61">
        <f>4.4*E44</f>
        <v>320.76000000000005</v>
      </c>
      <c r="F46" s="21"/>
      <c r="G46" s="22"/>
    </row>
    <row r="47" spans="1:7" ht="25.5">
      <c r="A47" s="103"/>
      <c r="B47" s="125"/>
      <c r="C47" s="284" t="s">
        <v>117</v>
      </c>
      <c r="D47" s="60" t="s">
        <v>44</v>
      </c>
      <c r="E47" s="61">
        <f>0.44*E44</f>
        <v>32.076</v>
      </c>
      <c r="F47" s="21"/>
      <c r="G47" s="22"/>
    </row>
    <row r="48" spans="1:7" ht="14.25">
      <c r="A48" s="103">
        <v>12</v>
      </c>
      <c r="B48" s="132"/>
      <c r="C48" s="88" t="s">
        <v>118</v>
      </c>
      <c r="D48" s="89" t="s">
        <v>29</v>
      </c>
      <c r="E48" s="61">
        <f>0.3*34</f>
        <v>10.2</v>
      </c>
      <c r="F48" s="21"/>
      <c r="G48" s="22"/>
    </row>
    <row r="49" spans="1:7" s="17" customFormat="1" ht="38.25">
      <c r="A49" s="292">
        <v>13</v>
      </c>
      <c r="B49" s="293"/>
      <c r="C49" s="303" t="s">
        <v>557</v>
      </c>
      <c r="D49" s="302" t="s">
        <v>29</v>
      </c>
      <c r="E49" s="296">
        <v>17.9</v>
      </c>
      <c r="F49" s="12"/>
      <c r="G49" s="32"/>
    </row>
    <row r="50" spans="1:7" ht="15">
      <c r="A50" s="13"/>
      <c r="B50" s="13"/>
      <c r="C50" s="18"/>
      <c r="D50" s="19"/>
      <c r="E50" s="18"/>
      <c r="F50" s="18" t="s">
        <v>6</v>
      </c>
      <c r="G50" s="20"/>
    </row>
    <row r="52" s="25" customFormat="1" ht="12.75" customHeight="1">
      <c r="B52" s="26" t="str">
        <f>'1.1 demontāža'!B181</f>
        <v>Piezīmes:</v>
      </c>
    </row>
    <row r="53" spans="1:7" s="25" customFormat="1" ht="75" customHeight="1">
      <c r="A53" s="336" t="s">
        <v>572</v>
      </c>
      <c r="B53" s="336"/>
      <c r="C53" s="336"/>
      <c r="D53" s="336"/>
      <c r="E53" s="336"/>
      <c r="F53" s="336"/>
      <c r="G53" s="336"/>
    </row>
    <row r="54" spans="1:7" s="25" customFormat="1" ht="12.75" customHeight="1">
      <c r="A54" s="336">
        <f>'1.1 demontāža'!$A$183</f>
        <v>0</v>
      </c>
      <c r="B54" s="336"/>
      <c r="C54" s="336"/>
      <c r="D54" s="336"/>
      <c r="E54" s="336"/>
      <c r="F54" s="336"/>
      <c r="G54" s="336"/>
    </row>
    <row r="55" s="25" customFormat="1" ht="12.75" customHeight="1">
      <c r="B55" s="27"/>
    </row>
    <row r="57" ht="14.25" customHeight="1">
      <c r="C57" s="33"/>
    </row>
    <row r="58" spans="3:4" ht="14.25">
      <c r="C58" s="34"/>
      <c r="D58" s="35"/>
    </row>
    <row r="61" spans="2:3" ht="14.25">
      <c r="B61" s="46"/>
      <c r="C61" s="3"/>
    </row>
    <row r="62" spans="2:3" ht="14.25">
      <c r="B62" s="2"/>
      <c r="C62" s="33"/>
    </row>
    <row r="63" spans="2:3" ht="14.25">
      <c r="B63" s="1"/>
      <c r="C63"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54:G54"/>
    <mergeCell ref="A53:G53"/>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abColor theme="6" tint="-0.4999699890613556"/>
  </sheetPr>
  <dimension ref="A1:G29"/>
  <sheetViews>
    <sheetView showZeros="0" view="pageBreakPreview" zoomScaleSheetLayoutView="100" zoomScalePageLayoutView="0" workbookViewId="0" topLeftCell="A3">
      <selection activeCell="D30" sqref="D30"/>
    </sheetView>
  </sheetViews>
  <sheetFormatPr defaultColWidth="9.140625" defaultRowHeight="12.75"/>
  <cols>
    <col min="1" max="1" width="12.140625" style="5" customWidth="1"/>
    <col min="2" max="2" width="14.00390625" style="5" customWidth="1"/>
    <col min="3" max="3" width="40.28125" style="5" customWidth="1"/>
    <col min="4" max="4" width="8.140625" style="5" customWidth="1"/>
    <col min="5" max="5" width="9.140625" style="5" customWidth="1"/>
    <col min="6" max="6" width="11.42187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1.6 margas</v>
      </c>
      <c r="E1" s="36"/>
      <c r="F1" s="36"/>
      <c r="G1" s="36"/>
    </row>
    <row r="2" spans="1:7" s="9" customFormat="1" ht="15">
      <c r="A2" s="339" t="str">
        <f>C13</f>
        <v>Dažādi darbi</v>
      </c>
      <c r="B2" s="339"/>
      <c r="C2" s="339"/>
      <c r="D2" s="339"/>
      <c r="E2" s="339"/>
      <c r="F2" s="339"/>
      <c r="G2" s="339"/>
    </row>
    <row r="3" spans="1:7" ht="47.25" customHeight="1">
      <c r="A3" s="6"/>
      <c r="B3" s="6" t="s">
        <v>2</v>
      </c>
      <c r="C3" s="335" t="str">
        <f>'1.1 demontāža'!C3:G3</f>
        <v>Daugavpils pilsētas krievu vidusskola-licejs</v>
      </c>
      <c r="D3" s="335"/>
      <c r="E3" s="335"/>
      <c r="F3" s="335"/>
      <c r="G3" s="335"/>
    </row>
    <row r="4" spans="1:7" ht="40.5" customHeight="1">
      <c r="A4" s="6"/>
      <c r="B4" s="6" t="s">
        <v>3</v>
      </c>
      <c r="C4" s="335" t="str">
        <f>'1.1 demontāža'!C4:G4</f>
        <v>Daugavpils pilsētas krievu vidusskolas-liceja ēkas telpu vienkāršotas atjaunošanas projekts</v>
      </c>
      <c r="D4" s="335"/>
      <c r="E4" s="335"/>
      <c r="F4" s="335"/>
      <c r="G4" s="335"/>
    </row>
    <row r="5" spans="1:7" ht="15">
      <c r="A5" s="6"/>
      <c r="B5" s="6" t="s">
        <v>4</v>
      </c>
      <c r="C5" s="335" t="str">
        <f>'1.1 demontāža'!C5</f>
        <v>Tautas iela 59, Daugavpils</v>
      </c>
      <c r="D5" s="335"/>
      <c r="E5" s="335"/>
      <c r="F5" s="335"/>
      <c r="G5" s="335"/>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122"/>
      <c r="B13" s="69">
        <v>0</v>
      </c>
      <c r="C13" s="51" t="s">
        <v>437</v>
      </c>
      <c r="D13" s="52"/>
      <c r="E13" s="53"/>
      <c r="F13" s="23"/>
      <c r="G13" s="24"/>
    </row>
    <row r="14" spans="1:7" ht="25.5">
      <c r="A14" s="103">
        <v>1</v>
      </c>
      <c r="B14" s="133"/>
      <c r="C14" s="112" t="s">
        <v>119</v>
      </c>
      <c r="D14" s="62" t="s">
        <v>29</v>
      </c>
      <c r="E14" s="61">
        <v>19.8</v>
      </c>
      <c r="F14" s="21"/>
      <c r="G14" s="22"/>
    </row>
    <row r="15" spans="1:7" s="17" customFormat="1" ht="14.25">
      <c r="A15" s="28"/>
      <c r="B15" s="29"/>
      <c r="C15" s="30"/>
      <c r="D15" s="31"/>
      <c r="E15" s="12"/>
      <c r="F15" s="12"/>
      <c r="G15" s="32"/>
    </row>
    <row r="16" spans="1:7" ht="15">
      <c r="A16" s="13"/>
      <c r="B16" s="13"/>
      <c r="C16" s="18"/>
      <c r="D16" s="19"/>
      <c r="E16" s="18"/>
      <c r="F16" s="18" t="s">
        <v>6</v>
      </c>
      <c r="G16" s="20"/>
    </row>
    <row r="18" s="25" customFormat="1" ht="12.75" customHeight="1">
      <c r="B18" s="26" t="str">
        <f>'1.1 demontāža'!B181</f>
        <v>Piezīmes:</v>
      </c>
    </row>
    <row r="19" spans="1:7" s="25" customFormat="1" ht="73.5" customHeight="1">
      <c r="A19" s="336" t="s">
        <v>572</v>
      </c>
      <c r="B19" s="336"/>
      <c r="C19" s="336"/>
      <c r="D19" s="336"/>
      <c r="E19" s="336"/>
      <c r="F19" s="336"/>
      <c r="G19" s="336"/>
    </row>
    <row r="20" spans="1:7" s="25" customFormat="1" ht="12.75" customHeight="1">
      <c r="A20" s="336">
        <f>'1.1 demontāža'!$A$183</f>
        <v>0</v>
      </c>
      <c r="B20" s="336"/>
      <c r="C20" s="336"/>
      <c r="D20" s="336"/>
      <c r="E20" s="336"/>
      <c r="F20" s="336"/>
      <c r="G20" s="336"/>
    </row>
    <row r="21" s="25" customFormat="1" ht="12.75" customHeight="1">
      <c r="B21" s="27"/>
    </row>
    <row r="22" ht="14.25">
      <c r="B22" s="5" t="str">
        <f>'1.1 demontāža'!B185</f>
        <v>Sastādīja:</v>
      </c>
    </row>
    <row r="23" ht="14.25" customHeight="1">
      <c r="C23" s="33"/>
    </row>
    <row r="24" spans="3:4" ht="14.25">
      <c r="C24" s="34"/>
      <c r="D24" s="35"/>
    </row>
    <row r="27" spans="2:3" ht="14.25">
      <c r="B27" s="46" t="str">
        <f>'1.1 demontāža'!B190</f>
        <v>Pārbaudīja:</v>
      </c>
      <c r="C27" s="3"/>
    </row>
    <row r="28" spans="2:3" ht="14.25">
      <c r="B28" s="2"/>
      <c r="C28" s="33"/>
    </row>
    <row r="29" spans="2:3" ht="14.25">
      <c r="B29" s="1"/>
      <c r="C29"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20:G20"/>
    <mergeCell ref="A19:G19"/>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sheetPr>
    <tabColor rgb="FF00B0F0"/>
  </sheetPr>
  <dimension ref="A1:G61"/>
  <sheetViews>
    <sheetView showZeros="0" view="pageBreakPreview" zoomScaleSheetLayoutView="100" zoomScalePageLayoutView="0" workbookViewId="0" topLeftCell="A35">
      <selection activeCell="B54" sqref="B54:B59"/>
    </sheetView>
  </sheetViews>
  <sheetFormatPr defaultColWidth="9.140625" defaultRowHeight="12.75"/>
  <cols>
    <col min="1" max="1" width="12.140625" style="5" customWidth="1"/>
    <col min="2" max="2" width="11.140625" style="5" customWidth="1"/>
    <col min="3" max="3" width="40.28125" style="5" customWidth="1"/>
    <col min="4" max="4" width="8.140625" style="5" customWidth="1"/>
    <col min="5" max="5" width="11.140625" style="5" customWidth="1"/>
    <col min="6" max="6" width="16.851562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2.1 Ū1; T3</v>
      </c>
      <c r="E1" s="36"/>
      <c r="F1" s="36"/>
      <c r="G1" s="36"/>
    </row>
    <row r="2" spans="1:7" s="9" customFormat="1" ht="15">
      <c r="A2" s="339" t="str">
        <f>C13</f>
        <v>Iekšējais ūdensvads</v>
      </c>
      <c r="B2" s="339"/>
      <c r="C2" s="339"/>
      <c r="D2" s="339"/>
      <c r="E2" s="339"/>
      <c r="F2" s="339"/>
      <c r="G2" s="339"/>
    </row>
    <row r="3" spans="1:7" ht="47.25" customHeight="1">
      <c r="A3" s="6"/>
      <c r="B3" s="6" t="s">
        <v>2</v>
      </c>
      <c r="C3" s="335" t="str">
        <f>'1.1 demontāža'!C3</f>
        <v>Daugavpils pilsētas krievu vidusskola-licejs</v>
      </c>
      <c r="D3" s="335"/>
      <c r="E3" s="335"/>
      <c r="F3" s="335"/>
      <c r="G3" s="335"/>
    </row>
    <row r="4" spans="1:7" ht="40.5" customHeight="1">
      <c r="A4" s="6"/>
      <c r="B4" s="6" t="s">
        <v>3</v>
      </c>
      <c r="C4" s="335" t="str">
        <f>'1.1 demontāža'!C4</f>
        <v>Daugavpils pilsētas krievu vidusskolas-liceja ēkas telpu vienkāršotas atjaunošanas projekts</v>
      </c>
      <c r="D4" s="335"/>
      <c r="E4" s="335"/>
      <c r="F4" s="335"/>
      <c r="G4" s="335"/>
    </row>
    <row r="5" spans="1:7" ht="15">
      <c r="A5" s="6"/>
      <c r="B5" s="6" t="s">
        <v>4</v>
      </c>
      <c r="C5" s="342" t="str">
        <f>'1.1 demontāža'!C5</f>
        <v>Tautas iela 59, Daugavpils</v>
      </c>
      <c r="D5" s="342"/>
      <c r="E5" s="342"/>
      <c r="F5" s="342"/>
      <c r="G5" s="342"/>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122"/>
      <c r="B13" s="134"/>
      <c r="C13" s="51" t="s">
        <v>438</v>
      </c>
      <c r="D13" s="52"/>
      <c r="E13" s="53"/>
      <c r="F13" s="23"/>
      <c r="G13" s="24"/>
    </row>
    <row r="14" spans="1:7" ht="47.25">
      <c r="A14" s="135"/>
      <c r="B14" s="134"/>
      <c r="C14" s="136" t="s">
        <v>120</v>
      </c>
      <c r="D14" s="137"/>
      <c r="E14" s="138"/>
      <c r="F14" s="21"/>
      <c r="G14" s="22"/>
    </row>
    <row r="15" spans="1:7" ht="25.5">
      <c r="A15" s="139">
        <v>1</v>
      </c>
      <c r="B15" s="140"/>
      <c r="C15" s="141" t="s">
        <v>121</v>
      </c>
      <c r="D15" s="142" t="s">
        <v>70</v>
      </c>
      <c r="E15" s="143">
        <v>3.92</v>
      </c>
      <c r="F15" s="21"/>
      <c r="G15" s="22"/>
    </row>
    <row r="16" spans="1:7" ht="45">
      <c r="A16" s="139">
        <v>2</v>
      </c>
      <c r="B16" s="140"/>
      <c r="C16" s="144" t="s">
        <v>562</v>
      </c>
      <c r="D16" s="145" t="s">
        <v>70</v>
      </c>
      <c r="E16" s="143">
        <v>3.92</v>
      </c>
      <c r="F16" s="21"/>
      <c r="G16" s="22"/>
    </row>
    <row r="17" spans="1:7" ht="25.5">
      <c r="A17" s="139">
        <v>3</v>
      </c>
      <c r="B17" s="140"/>
      <c r="C17" s="146" t="s">
        <v>122</v>
      </c>
      <c r="D17" s="145" t="s">
        <v>70</v>
      </c>
      <c r="E17" s="143">
        <v>11.3</v>
      </c>
      <c r="F17" s="21"/>
      <c r="G17" s="22"/>
    </row>
    <row r="18" spans="1:7" ht="45">
      <c r="A18" s="139">
        <v>4</v>
      </c>
      <c r="B18" s="140"/>
      <c r="C18" s="144" t="s">
        <v>563</v>
      </c>
      <c r="D18" s="145" t="s">
        <v>70</v>
      </c>
      <c r="E18" s="143">
        <v>11.3</v>
      </c>
      <c r="F18" s="21"/>
      <c r="G18" s="22"/>
    </row>
    <row r="19" spans="1:7" ht="25.5">
      <c r="A19" s="139">
        <v>5</v>
      </c>
      <c r="B19" s="140"/>
      <c r="C19" s="146" t="s">
        <v>123</v>
      </c>
      <c r="D19" s="145" t="s">
        <v>70</v>
      </c>
      <c r="E19" s="143">
        <v>16.42</v>
      </c>
      <c r="F19" s="21"/>
      <c r="G19" s="22"/>
    </row>
    <row r="20" spans="1:7" ht="45">
      <c r="A20" s="139">
        <v>6</v>
      </c>
      <c r="B20" s="140"/>
      <c r="C20" s="144" t="s">
        <v>564</v>
      </c>
      <c r="D20" s="145" t="s">
        <v>70</v>
      </c>
      <c r="E20" s="143">
        <v>16.42</v>
      </c>
      <c r="F20" s="21"/>
      <c r="G20" s="22"/>
    </row>
    <row r="21" spans="1:7" ht="25.5">
      <c r="A21" s="139">
        <v>7</v>
      </c>
      <c r="B21" s="140"/>
      <c r="C21" s="141" t="s">
        <v>124</v>
      </c>
      <c r="D21" s="142" t="s">
        <v>70</v>
      </c>
      <c r="E21" s="143">
        <v>17.95</v>
      </c>
      <c r="F21" s="21"/>
      <c r="G21" s="22"/>
    </row>
    <row r="22" spans="1:7" ht="45">
      <c r="A22" s="139">
        <v>8</v>
      </c>
      <c r="B22" s="140"/>
      <c r="C22" s="144" t="s">
        <v>569</v>
      </c>
      <c r="D22" s="145" t="s">
        <v>70</v>
      </c>
      <c r="E22" s="143">
        <v>17.95</v>
      </c>
      <c r="F22" s="21"/>
      <c r="G22" s="22"/>
    </row>
    <row r="23" spans="1:7" ht="42.75">
      <c r="A23" s="139">
        <v>9</v>
      </c>
      <c r="B23" s="140"/>
      <c r="C23" s="147" t="s">
        <v>125</v>
      </c>
      <c r="D23" s="145" t="s">
        <v>70</v>
      </c>
      <c r="E23" s="148">
        <v>86.85</v>
      </c>
      <c r="F23" s="21"/>
      <c r="G23" s="22"/>
    </row>
    <row r="24" spans="1:7" ht="45">
      <c r="A24" s="139">
        <v>10</v>
      </c>
      <c r="B24" s="140"/>
      <c r="C24" s="144" t="s">
        <v>565</v>
      </c>
      <c r="D24" s="145" t="s">
        <v>70</v>
      </c>
      <c r="E24" s="148">
        <v>86.85</v>
      </c>
      <c r="F24" s="21"/>
      <c r="G24" s="22"/>
    </row>
    <row r="25" spans="1:7" ht="25.5">
      <c r="A25" s="139">
        <v>11</v>
      </c>
      <c r="B25" s="140"/>
      <c r="C25" s="146" t="s">
        <v>126</v>
      </c>
      <c r="D25" s="145" t="s">
        <v>70</v>
      </c>
      <c r="E25" s="143">
        <v>80.2</v>
      </c>
      <c r="F25" s="21"/>
      <c r="G25" s="22"/>
    </row>
    <row r="26" spans="1:7" ht="45">
      <c r="A26" s="139">
        <v>12</v>
      </c>
      <c r="B26" s="140"/>
      <c r="C26" s="144" t="s">
        <v>566</v>
      </c>
      <c r="D26" s="145" t="s">
        <v>70</v>
      </c>
      <c r="E26" s="148">
        <v>80.2</v>
      </c>
      <c r="F26" s="21"/>
      <c r="G26" s="22"/>
    </row>
    <row r="27" spans="1:7" ht="42.75">
      <c r="A27" s="139">
        <v>13</v>
      </c>
      <c r="B27" s="140"/>
      <c r="C27" s="147" t="s">
        <v>127</v>
      </c>
      <c r="D27" s="145" t="s">
        <v>70</v>
      </c>
      <c r="E27" s="148">
        <v>2.65</v>
      </c>
      <c r="F27" s="21"/>
      <c r="G27" s="22"/>
    </row>
    <row r="28" spans="1:7" ht="45">
      <c r="A28" s="139">
        <v>14</v>
      </c>
      <c r="B28" s="140"/>
      <c r="C28" s="144" t="s">
        <v>565</v>
      </c>
      <c r="D28" s="145" t="s">
        <v>70</v>
      </c>
      <c r="E28" s="148">
        <v>2.65</v>
      </c>
      <c r="F28" s="21"/>
      <c r="G28" s="22"/>
    </row>
    <row r="29" spans="1:7" ht="42.75">
      <c r="A29" s="139">
        <v>15</v>
      </c>
      <c r="B29" s="140"/>
      <c r="C29" s="147" t="s">
        <v>128</v>
      </c>
      <c r="D29" s="145" t="s">
        <v>70</v>
      </c>
      <c r="E29" s="149">
        <v>9.68</v>
      </c>
      <c r="F29" s="21"/>
      <c r="G29" s="22"/>
    </row>
    <row r="30" spans="1:7" ht="45">
      <c r="A30" s="139">
        <v>16</v>
      </c>
      <c r="B30" s="140"/>
      <c r="C30" s="144" t="s">
        <v>567</v>
      </c>
      <c r="D30" s="145" t="s">
        <v>70</v>
      </c>
      <c r="E30" s="149">
        <v>9.68</v>
      </c>
      <c r="F30" s="21"/>
      <c r="G30" s="22"/>
    </row>
    <row r="31" spans="1:7" ht="42.75">
      <c r="A31" s="139">
        <v>17</v>
      </c>
      <c r="B31" s="140"/>
      <c r="C31" s="147" t="s">
        <v>129</v>
      </c>
      <c r="D31" s="145" t="s">
        <v>70</v>
      </c>
      <c r="E31" s="149">
        <v>13.41</v>
      </c>
      <c r="F31" s="21"/>
      <c r="G31" s="22"/>
    </row>
    <row r="32" spans="1:7" ht="45">
      <c r="A32" s="139">
        <v>18</v>
      </c>
      <c r="B32" s="140"/>
      <c r="C32" s="144" t="s">
        <v>567</v>
      </c>
      <c r="D32" s="145" t="s">
        <v>70</v>
      </c>
      <c r="E32" s="149">
        <v>13.41</v>
      </c>
      <c r="F32" s="21"/>
      <c r="G32" s="22"/>
    </row>
    <row r="33" spans="1:7" ht="15">
      <c r="A33" s="139">
        <v>19</v>
      </c>
      <c r="B33" s="140"/>
      <c r="C33" s="147" t="s">
        <v>130</v>
      </c>
      <c r="D33" s="142" t="s">
        <v>38</v>
      </c>
      <c r="E33" s="149">
        <v>1</v>
      </c>
      <c r="F33" s="21"/>
      <c r="G33" s="22"/>
    </row>
    <row r="34" spans="1:7" ht="15">
      <c r="A34" s="139">
        <v>20</v>
      </c>
      <c r="B34" s="140"/>
      <c r="C34" s="147" t="s">
        <v>131</v>
      </c>
      <c r="D34" s="142" t="s">
        <v>38</v>
      </c>
      <c r="E34" s="149">
        <v>1</v>
      </c>
      <c r="F34" s="21"/>
      <c r="G34" s="22"/>
    </row>
    <row r="35" spans="1:7" ht="42.75">
      <c r="A35" s="139">
        <v>21</v>
      </c>
      <c r="B35" s="140"/>
      <c r="C35" s="147" t="s">
        <v>132</v>
      </c>
      <c r="D35" s="145" t="s">
        <v>38</v>
      </c>
      <c r="E35" s="149">
        <v>2</v>
      </c>
      <c r="F35" s="21"/>
      <c r="G35" s="22"/>
    </row>
    <row r="36" spans="1:7" ht="15">
      <c r="A36" s="139">
        <v>23</v>
      </c>
      <c r="B36" s="140"/>
      <c r="C36" s="147" t="s">
        <v>133</v>
      </c>
      <c r="D36" s="145" t="s">
        <v>38</v>
      </c>
      <c r="E36" s="149">
        <v>7</v>
      </c>
      <c r="F36" s="21"/>
      <c r="G36" s="22"/>
    </row>
    <row r="37" spans="1:7" ht="15">
      <c r="A37" s="139">
        <v>24</v>
      </c>
      <c r="B37" s="140"/>
      <c r="C37" s="147" t="s">
        <v>134</v>
      </c>
      <c r="D37" s="145" t="s">
        <v>38</v>
      </c>
      <c r="E37" s="149">
        <v>2</v>
      </c>
      <c r="F37" s="21"/>
      <c r="G37" s="22"/>
    </row>
    <row r="38" spans="1:7" ht="15">
      <c r="A38" s="139">
        <v>25</v>
      </c>
      <c r="B38" s="140"/>
      <c r="C38" s="147" t="s">
        <v>135</v>
      </c>
      <c r="D38" s="145" t="s">
        <v>38</v>
      </c>
      <c r="E38" s="149">
        <v>4</v>
      </c>
      <c r="F38" s="21"/>
      <c r="G38" s="22"/>
    </row>
    <row r="39" spans="1:7" ht="15">
      <c r="A39" s="139">
        <v>26</v>
      </c>
      <c r="B39" s="140"/>
      <c r="C39" s="147" t="s">
        <v>136</v>
      </c>
      <c r="D39" s="145" t="s">
        <v>38</v>
      </c>
      <c r="E39" s="149">
        <v>2</v>
      </c>
      <c r="F39" s="21"/>
      <c r="G39" s="22"/>
    </row>
    <row r="40" spans="1:7" s="316" customFormat="1" ht="15">
      <c r="A40" s="304">
        <v>26.1</v>
      </c>
      <c r="B40" s="305"/>
      <c r="C40" s="311" t="s">
        <v>568</v>
      </c>
      <c r="D40" s="312" t="s">
        <v>17</v>
      </c>
      <c r="E40" s="313">
        <v>1</v>
      </c>
      <c r="F40" s="314"/>
      <c r="G40" s="315"/>
    </row>
    <row r="41" spans="1:7" ht="28.5">
      <c r="A41" s="139">
        <v>27</v>
      </c>
      <c r="B41" s="140"/>
      <c r="C41" s="147" t="s">
        <v>137</v>
      </c>
      <c r="D41" s="145" t="s">
        <v>38</v>
      </c>
      <c r="E41" s="149">
        <v>400</v>
      </c>
      <c r="F41" s="21"/>
      <c r="G41" s="22"/>
    </row>
    <row r="42" spans="1:7" ht="28.5">
      <c r="A42" s="139">
        <v>28</v>
      </c>
      <c r="B42" s="140"/>
      <c r="C42" s="147" t="s">
        <v>138</v>
      </c>
      <c r="D42" s="145" t="s">
        <v>38</v>
      </c>
      <c r="E42" s="149">
        <v>37</v>
      </c>
      <c r="F42" s="21"/>
      <c r="G42" s="22"/>
    </row>
    <row r="43" spans="1:7" ht="15">
      <c r="A43" s="139">
        <v>29</v>
      </c>
      <c r="B43" s="140"/>
      <c r="C43" s="147" t="s">
        <v>139</v>
      </c>
      <c r="D43" s="142" t="s">
        <v>38</v>
      </c>
      <c r="E43" s="149">
        <v>3</v>
      </c>
      <c r="F43" s="21"/>
      <c r="G43" s="22"/>
    </row>
    <row r="44" spans="1:7" ht="28.5">
      <c r="A44" s="139">
        <v>30</v>
      </c>
      <c r="B44" s="140"/>
      <c r="C44" s="147" t="s">
        <v>140</v>
      </c>
      <c r="D44" s="142" t="s">
        <v>38</v>
      </c>
      <c r="E44" s="149">
        <v>1</v>
      </c>
      <c r="F44" s="21"/>
      <c r="G44" s="22"/>
    </row>
    <row r="45" spans="1:7" ht="28.5">
      <c r="A45" s="139">
        <v>31</v>
      </c>
      <c r="B45" s="140"/>
      <c r="C45" s="147" t="s">
        <v>561</v>
      </c>
      <c r="D45" s="142" t="s">
        <v>42</v>
      </c>
      <c r="E45" s="149">
        <v>1</v>
      </c>
      <c r="F45" s="21"/>
      <c r="G45" s="22"/>
    </row>
    <row r="46" spans="1:7" ht="14.25">
      <c r="A46" s="139">
        <v>32</v>
      </c>
      <c r="B46" s="140"/>
      <c r="C46" s="288" t="s">
        <v>141</v>
      </c>
      <c r="D46" s="150" t="s">
        <v>70</v>
      </c>
      <c r="E46" s="150">
        <v>242.38</v>
      </c>
      <c r="F46" s="21"/>
      <c r="G46" s="22"/>
    </row>
    <row r="47" spans="1:7" s="17" customFormat="1" ht="14.25">
      <c r="A47" s="28"/>
      <c r="B47" s="29"/>
      <c r="C47" s="30"/>
      <c r="D47" s="31"/>
      <c r="E47" s="12"/>
      <c r="F47" s="12"/>
      <c r="G47" s="32"/>
    </row>
    <row r="48" spans="1:7" ht="15">
      <c r="A48" s="13"/>
      <c r="B48" s="13"/>
      <c r="C48" s="18"/>
      <c r="D48" s="19"/>
      <c r="E48" s="18"/>
      <c r="F48" s="18" t="s">
        <v>6</v>
      </c>
      <c r="G48" s="20"/>
    </row>
    <row r="50" s="25" customFormat="1" ht="12.75" customHeight="1">
      <c r="B50" s="26" t="str">
        <f>'1.1 demontāža'!B181</f>
        <v>Piezīmes:</v>
      </c>
    </row>
    <row r="51" spans="1:7" s="25" customFormat="1" ht="65.25" customHeight="1">
      <c r="A51" s="336" t="s">
        <v>572</v>
      </c>
      <c r="B51" s="336"/>
      <c r="C51" s="336"/>
      <c r="D51" s="336"/>
      <c r="E51" s="336"/>
      <c r="F51" s="336"/>
      <c r="G51" s="336"/>
    </row>
    <row r="52" spans="1:7" s="25" customFormat="1" ht="12.75" customHeight="1">
      <c r="A52" s="336">
        <f>'1.1 demontāža'!$A$183</f>
        <v>0</v>
      </c>
      <c r="B52" s="336"/>
      <c r="C52" s="336"/>
      <c r="D52" s="336"/>
      <c r="E52" s="336"/>
      <c r="F52" s="336"/>
      <c r="G52" s="336"/>
    </row>
    <row r="53" s="25" customFormat="1" ht="12.75" customHeight="1">
      <c r="B53" s="27"/>
    </row>
    <row r="55" ht="14.25" customHeight="1">
      <c r="C55" s="33"/>
    </row>
    <row r="56" spans="3:4" ht="14.25">
      <c r="C56" s="34"/>
      <c r="D56" s="35"/>
    </row>
    <row r="59" spans="2:3" ht="14.25">
      <c r="B59" s="46"/>
      <c r="C59" s="3"/>
    </row>
    <row r="60" spans="2:3" ht="14.25">
      <c r="B60" s="2"/>
      <c r="C60" s="33"/>
    </row>
    <row r="61" spans="2:3" ht="14.25">
      <c r="B61" s="1"/>
      <c r="C61"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52:G52"/>
    <mergeCell ref="A51:G51"/>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00B0F0"/>
  </sheetPr>
  <dimension ref="A1:G50"/>
  <sheetViews>
    <sheetView showZeros="0" view="pageBreakPreview" zoomScaleSheetLayoutView="100" zoomScalePageLayoutView="0" workbookViewId="0" topLeftCell="A25">
      <selection activeCell="A40" sqref="A40:G40"/>
    </sheetView>
  </sheetViews>
  <sheetFormatPr defaultColWidth="9.140625" defaultRowHeight="12.75"/>
  <cols>
    <col min="1" max="1" width="12.140625" style="5" customWidth="1"/>
    <col min="2" max="2" width="10.8515625" style="5" customWidth="1"/>
    <col min="3" max="3" width="40.28125" style="5" customWidth="1"/>
    <col min="4" max="4" width="8.140625" style="5" customWidth="1"/>
    <col min="5" max="5" width="9.140625" style="5" customWidth="1"/>
    <col min="6" max="6" width="13.28125" style="5" customWidth="1"/>
    <col min="7" max="7" width="20.7109375" style="5" customWidth="1"/>
    <col min="8" max="8" width="9.140625" style="5" customWidth="1"/>
    <col min="9" max="9" width="0" style="5" hidden="1" customWidth="1"/>
    <col min="10" max="16384" width="9.140625" style="5" customWidth="1"/>
  </cols>
  <sheetData>
    <row r="1" spans="1:7" s="9" customFormat="1" ht="15">
      <c r="A1" s="338" t="s">
        <v>15</v>
      </c>
      <c r="B1" s="338"/>
      <c r="C1" s="338"/>
      <c r="D1" s="36" t="str">
        <f ca="1">MID(CELL("filename",A1),FIND("]",CELL("filename",A1))+1,255)</f>
        <v>2.2 K1</v>
      </c>
      <c r="E1" s="36"/>
      <c r="F1" s="36"/>
      <c r="G1" s="36"/>
    </row>
    <row r="2" spans="1:7" s="9" customFormat="1" ht="15">
      <c r="A2" s="339" t="str">
        <f>C13</f>
        <v>Iekšējā kanalizācija</v>
      </c>
      <c r="B2" s="339"/>
      <c r="C2" s="339"/>
      <c r="D2" s="339"/>
      <c r="E2" s="339"/>
      <c r="F2" s="339"/>
      <c r="G2" s="339"/>
    </row>
    <row r="3" spans="1:7" ht="47.25" customHeight="1">
      <c r="A3" s="6"/>
      <c r="B3" s="6" t="s">
        <v>2</v>
      </c>
      <c r="C3" s="335" t="str">
        <f>'1.1 demontāža'!C3</f>
        <v>Daugavpils pilsētas krievu vidusskola-licejs</v>
      </c>
      <c r="D3" s="335"/>
      <c r="E3" s="335"/>
      <c r="F3" s="335"/>
      <c r="G3" s="335"/>
    </row>
    <row r="4" spans="1:7" ht="40.5" customHeight="1">
      <c r="A4" s="6"/>
      <c r="B4" s="6" t="s">
        <v>3</v>
      </c>
      <c r="C4" s="335" t="str">
        <f>'1.1 demontāža'!C4</f>
        <v>Daugavpils pilsētas krievu vidusskolas-liceja ēkas telpu vienkāršotas atjaunošanas projekts</v>
      </c>
      <c r="D4" s="335"/>
      <c r="E4" s="335"/>
      <c r="F4" s="335"/>
      <c r="G4" s="335"/>
    </row>
    <row r="5" spans="1:7" ht="15">
      <c r="A5" s="6"/>
      <c r="B5" s="6" t="s">
        <v>4</v>
      </c>
      <c r="C5" s="342" t="str">
        <f>'1.1 demontāža'!C5</f>
        <v>Tautas iela 59, Daugavpils</v>
      </c>
      <c r="D5" s="342"/>
      <c r="E5" s="342"/>
      <c r="F5" s="342"/>
      <c r="G5" s="342"/>
    </row>
    <row r="6" spans="1:7" ht="14.25">
      <c r="A6" s="6"/>
      <c r="B6" s="6" t="s">
        <v>16</v>
      </c>
      <c r="C6" s="7" t="str">
        <f>'1.1 demontāža'!C6</f>
        <v>D-2016/567</v>
      </c>
      <c r="D6" s="7"/>
      <c r="E6" s="14"/>
      <c r="F6" s="37"/>
      <c r="G6" s="37"/>
    </row>
    <row r="7" spans="1:7" ht="33.75" customHeight="1">
      <c r="A7" s="337">
        <f>'1.1 demontāža'!A7:G7</f>
        <v>0</v>
      </c>
      <c r="B7" s="337"/>
      <c r="C7" s="337"/>
      <c r="D7" s="337"/>
      <c r="E7" s="337"/>
      <c r="F7" s="337"/>
      <c r="G7" s="337"/>
    </row>
    <row r="8" spans="1:7" ht="14.25">
      <c r="A8" s="8"/>
      <c r="B8" s="8"/>
      <c r="D8" s="11"/>
      <c r="E8" s="14"/>
      <c r="F8" s="14"/>
      <c r="G8" s="10"/>
    </row>
    <row r="9" spans="1:7" ht="15" customHeight="1">
      <c r="A9" s="16"/>
      <c r="B9" s="16"/>
      <c r="C9" s="4">
        <f>'1.1 demontāža'!C9</f>
        <v>0</v>
      </c>
      <c r="F9" s="15"/>
      <c r="G9" s="15"/>
    </row>
    <row r="10" spans="1:2" ht="15">
      <c r="A10" s="16"/>
      <c r="B10" s="16"/>
    </row>
    <row r="11" spans="1:7" ht="14.25" customHeight="1">
      <c r="A11" s="332" t="s">
        <v>5</v>
      </c>
      <c r="B11" s="340" t="s">
        <v>7</v>
      </c>
      <c r="C11" s="330" t="s">
        <v>8</v>
      </c>
      <c r="D11" s="331" t="s">
        <v>9</v>
      </c>
      <c r="E11" s="332" t="s">
        <v>10</v>
      </c>
      <c r="F11" s="333" t="s">
        <v>18</v>
      </c>
      <c r="G11" s="333" t="s">
        <v>19</v>
      </c>
    </row>
    <row r="12" spans="1:7" ht="59.25" customHeight="1">
      <c r="A12" s="332"/>
      <c r="B12" s="341"/>
      <c r="C12" s="330"/>
      <c r="D12" s="331"/>
      <c r="E12" s="332"/>
      <c r="F12" s="334"/>
      <c r="G12" s="334"/>
    </row>
    <row r="13" spans="1:7" ht="15.75">
      <c r="A13" s="122"/>
      <c r="B13" s="69">
        <v>0</v>
      </c>
      <c r="C13" s="51" t="s">
        <v>439</v>
      </c>
      <c r="D13" s="52"/>
      <c r="E13" s="53"/>
      <c r="F13" s="23"/>
      <c r="G13" s="24"/>
    </row>
    <row r="14" spans="1:7" ht="15.75">
      <c r="A14" s="135"/>
      <c r="B14" s="69"/>
      <c r="C14" s="151" t="s">
        <v>142</v>
      </c>
      <c r="D14" s="137"/>
      <c r="E14" s="138"/>
      <c r="F14" s="21"/>
      <c r="G14" s="22"/>
    </row>
    <row r="15" spans="1:7" ht="25.5">
      <c r="A15" s="152"/>
      <c r="B15" s="153"/>
      <c r="C15" s="154" t="s">
        <v>143</v>
      </c>
      <c r="D15" s="155"/>
      <c r="E15" s="156"/>
      <c r="F15" s="21"/>
      <c r="G15" s="22"/>
    </row>
    <row r="16" spans="1:7" ht="25.5">
      <c r="A16" s="157">
        <v>1</v>
      </c>
      <c r="B16" s="158"/>
      <c r="C16" s="159" t="s">
        <v>144</v>
      </c>
      <c r="D16" s="160" t="s">
        <v>70</v>
      </c>
      <c r="E16" s="160">
        <v>28.42</v>
      </c>
      <c r="F16" s="21"/>
      <c r="G16" s="22"/>
    </row>
    <row r="17" spans="1:7" ht="25.5">
      <c r="A17" s="157">
        <v>2</v>
      </c>
      <c r="B17" s="158"/>
      <c r="C17" s="159" t="s">
        <v>145</v>
      </c>
      <c r="D17" s="160" t="s">
        <v>70</v>
      </c>
      <c r="E17" s="160">
        <v>36.57</v>
      </c>
      <c r="F17" s="21"/>
      <c r="G17" s="22"/>
    </row>
    <row r="18" spans="1:7" ht="25.5">
      <c r="A18" s="157">
        <v>3</v>
      </c>
      <c r="B18" s="158"/>
      <c r="C18" s="159" t="s">
        <v>146</v>
      </c>
      <c r="D18" s="160" t="s">
        <v>70</v>
      </c>
      <c r="E18" s="160">
        <v>13.86</v>
      </c>
      <c r="F18" s="21"/>
      <c r="G18" s="22"/>
    </row>
    <row r="19" spans="1:7" ht="25.5">
      <c r="A19" s="157">
        <v>4</v>
      </c>
      <c r="B19" s="158"/>
      <c r="C19" s="159" t="s">
        <v>147</v>
      </c>
      <c r="D19" s="160" t="s">
        <v>42</v>
      </c>
      <c r="E19" s="160">
        <v>5</v>
      </c>
      <c r="F19" s="21"/>
      <c r="G19" s="22"/>
    </row>
    <row r="20" spans="1:7" ht="14.25">
      <c r="A20" s="157">
        <v>5</v>
      </c>
      <c r="B20" s="158"/>
      <c r="C20" s="159" t="s">
        <v>148</v>
      </c>
      <c r="D20" s="160" t="s">
        <v>38</v>
      </c>
      <c r="E20" s="160">
        <v>8</v>
      </c>
      <c r="F20" s="21"/>
      <c r="G20" s="22"/>
    </row>
    <row r="21" spans="1:7" ht="14.25">
      <c r="A21" s="157">
        <v>6</v>
      </c>
      <c r="B21" s="158"/>
      <c r="C21" s="159" t="s">
        <v>149</v>
      </c>
      <c r="D21" s="160" t="s">
        <v>38</v>
      </c>
      <c r="E21" s="160">
        <v>8</v>
      </c>
      <c r="F21" s="21"/>
      <c r="G21" s="22"/>
    </row>
    <row r="22" spans="1:7" ht="14.25">
      <c r="A22" s="157">
        <v>7</v>
      </c>
      <c r="B22" s="158"/>
      <c r="C22" s="159" t="s">
        <v>150</v>
      </c>
      <c r="D22" s="160" t="s">
        <v>38</v>
      </c>
      <c r="E22" s="160">
        <v>4</v>
      </c>
      <c r="F22" s="21"/>
      <c r="G22" s="22"/>
    </row>
    <row r="23" spans="1:7" ht="25.5">
      <c r="A23" s="157">
        <v>8</v>
      </c>
      <c r="B23" s="158"/>
      <c r="C23" s="159" t="s">
        <v>151</v>
      </c>
      <c r="D23" s="160" t="s">
        <v>38</v>
      </c>
      <c r="E23" s="160">
        <v>5</v>
      </c>
      <c r="F23" s="21"/>
      <c r="G23" s="22"/>
    </row>
    <row r="24" spans="1:7" ht="14.25">
      <c r="A24" s="157">
        <v>9</v>
      </c>
      <c r="B24" s="158"/>
      <c r="C24" s="159" t="s">
        <v>152</v>
      </c>
      <c r="D24" s="160" t="s">
        <v>38</v>
      </c>
      <c r="E24" s="160">
        <v>2</v>
      </c>
      <c r="F24" s="21"/>
      <c r="G24" s="22"/>
    </row>
    <row r="25" spans="1:7" ht="14.25">
      <c r="A25" s="157">
        <v>10</v>
      </c>
      <c r="B25" s="158"/>
      <c r="C25" s="159" t="s">
        <v>153</v>
      </c>
      <c r="D25" s="160" t="s">
        <v>38</v>
      </c>
      <c r="E25" s="160">
        <v>22</v>
      </c>
      <c r="F25" s="21"/>
      <c r="G25" s="22"/>
    </row>
    <row r="26" spans="1:7" ht="28.5">
      <c r="A26" s="157">
        <v>11</v>
      </c>
      <c r="B26" s="158"/>
      <c r="C26" s="147" t="s">
        <v>154</v>
      </c>
      <c r="D26" s="145" t="s">
        <v>38</v>
      </c>
      <c r="E26" s="149">
        <v>1</v>
      </c>
      <c r="F26" s="21"/>
      <c r="G26" s="22"/>
    </row>
    <row r="27" spans="1:7" ht="14.25">
      <c r="A27" s="157">
        <v>12</v>
      </c>
      <c r="B27" s="158"/>
      <c r="C27" s="159" t="s">
        <v>155</v>
      </c>
      <c r="D27" s="160" t="s">
        <v>38</v>
      </c>
      <c r="E27" s="160">
        <v>12</v>
      </c>
      <c r="F27" s="21"/>
      <c r="G27" s="22"/>
    </row>
    <row r="28" spans="1:7" ht="14.25">
      <c r="A28" s="157">
        <v>13</v>
      </c>
      <c r="B28" s="158"/>
      <c r="C28" s="159" t="s">
        <v>156</v>
      </c>
      <c r="D28" s="160" t="s">
        <v>38</v>
      </c>
      <c r="E28" s="160">
        <v>12</v>
      </c>
      <c r="F28" s="21"/>
      <c r="G28" s="22"/>
    </row>
    <row r="29" spans="1:7" ht="14.25">
      <c r="A29" s="157">
        <v>14</v>
      </c>
      <c r="B29" s="158"/>
      <c r="C29" s="159" t="s">
        <v>157</v>
      </c>
      <c r="D29" s="160" t="s">
        <v>38</v>
      </c>
      <c r="E29" s="160">
        <v>6</v>
      </c>
      <c r="F29" s="21"/>
      <c r="G29" s="22"/>
    </row>
    <row r="30" spans="1:7" ht="14.25">
      <c r="A30" s="157"/>
      <c r="B30" s="158"/>
      <c r="C30" s="161"/>
      <c r="D30" s="160"/>
      <c r="E30" s="160"/>
      <c r="F30" s="21"/>
      <c r="G30" s="22"/>
    </row>
    <row r="31" spans="1:7" ht="25.5">
      <c r="A31" s="157"/>
      <c r="B31" s="158"/>
      <c r="C31" s="162" t="s">
        <v>158</v>
      </c>
      <c r="D31" s="162"/>
      <c r="E31" s="158"/>
      <c r="F31" s="21"/>
      <c r="G31" s="22"/>
    </row>
    <row r="32" spans="1:7" ht="89.25">
      <c r="A32" s="157">
        <v>1</v>
      </c>
      <c r="B32" s="158"/>
      <c r="C32" s="161" t="s">
        <v>159</v>
      </c>
      <c r="D32" s="160" t="s">
        <v>42</v>
      </c>
      <c r="E32" s="158">
        <v>6</v>
      </c>
      <c r="F32" s="21"/>
      <c r="G32" s="22"/>
    </row>
    <row r="33" spans="1:7" ht="38.25">
      <c r="A33" s="157">
        <v>2</v>
      </c>
      <c r="B33" s="158"/>
      <c r="C33" s="161" t="s">
        <v>459</v>
      </c>
      <c r="D33" s="160" t="s">
        <v>42</v>
      </c>
      <c r="E33" s="158">
        <v>1</v>
      </c>
      <c r="F33" s="21"/>
      <c r="G33" s="22"/>
    </row>
    <row r="34" spans="1:7" ht="38.25">
      <c r="A34" s="157"/>
      <c r="B34" s="158"/>
      <c r="C34" s="161" t="s">
        <v>460</v>
      </c>
      <c r="D34" s="160" t="s">
        <v>42</v>
      </c>
      <c r="E34" s="158">
        <v>1</v>
      </c>
      <c r="F34" s="21"/>
      <c r="G34" s="22"/>
    </row>
    <row r="35" spans="1:7" ht="51">
      <c r="A35" s="157">
        <v>3</v>
      </c>
      <c r="B35" s="158"/>
      <c r="C35" s="159" t="s">
        <v>461</v>
      </c>
      <c r="D35" s="160" t="s">
        <v>42</v>
      </c>
      <c r="E35" s="160">
        <v>1</v>
      </c>
      <c r="F35" s="21"/>
      <c r="G35" s="22"/>
    </row>
    <row r="36" spans="1:7" s="17" customFormat="1" ht="14.25">
      <c r="A36" s="28"/>
      <c r="B36" s="29"/>
      <c r="C36" s="30"/>
      <c r="D36" s="31"/>
      <c r="E36" s="12"/>
      <c r="F36" s="12"/>
      <c r="G36" s="32"/>
    </row>
    <row r="37" spans="1:7" ht="15">
      <c r="A37" s="13"/>
      <c r="B37" s="13"/>
      <c r="C37" s="18"/>
      <c r="D37" s="19"/>
      <c r="E37" s="18"/>
      <c r="F37" s="18" t="s">
        <v>6</v>
      </c>
      <c r="G37" s="20"/>
    </row>
    <row r="39" s="25" customFormat="1" ht="12.75" customHeight="1">
      <c r="B39" s="26" t="str">
        <f>'1.1 demontāža'!B181</f>
        <v>Piezīmes:</v>
      </c>
    </row>
    <row r="40" spans="1:7" s="25" customFormat="1" ht="74.25" customHeight="1">
      <c r="A40" s="336" t="s">
        <v>572</v>
      </c>
      <c r="B40" s="336"/>
      <c r="C40" s="336"/>
      <c r="D40" s="336"/>
      <c r="E40" s="336"/>
      <c r="F40" s="336"/>
      <c r="G40" s="336"/>
    </row>
    <row r="41" spans="1:7" s="25" customFormat="1" ht="12.75" customHeight="1">
      <c r="A41" s="336">
        <f>'1.1 demontāža'!$A$183</f>
        <v>0</v>
      </c>
      <c r="B41" s="336"/>
      <c r="C41" s="336"/>
      <c r="D41" s="336"/>
      <c r="E41" s="336"/>
      <c r="F41" s="336"/>
      <c r="G41" s="336"/>
    </row>
    <row r="42" s="25" customFormat="1" ht="12.75" customHeight="1">
      <c r="B42" s="27"/>
    </row>
    <row r="44" ht="14.25" customHeight="1">
      <c r="C44" s="33"/>
    </row>
    <row r="45" spans="3:4" ht="14.25">
      <c r="C45" s="34"/>
      <c r="D45" s="35"/>
    </row>
    <row r="48" spans="2:3" ht="14.25">
      <c r="B48" s="46"/>
      <c r="C48" s="3"/>
    </row>
    <row r="49" spans="2:3" ht="14.25">
      <c r="B49" s="2"/>
      <c r="C49" s="33"/>
    </row>
    <row r="50" spans="2:3" ht="14.25">
      <c r="B50" s="1"/>
      <c r="C50" s="34"/>
    </row>
  </sheetData>
  <sheetProtection/>
  <mergeCells count="15">
    <mergeCell ref="A1:C1"/>
    <mergeCell ref="A2:G2"/>
    <mergeCell ref="A7:G7"/>
    <mergeCell ref="A11:A12"/>
    <mergeCell ref="B11:B12"/>
    <mergeCell ref="C11:C12"/>
    <mergeCell ref="D11:D12"/>
    <mergeCell ref="E11:E12"/>
    <mergeCell ref="F11:F12"/>
    <mergeCell ref="G11:G12"/>
    <mergeCell ref="C3:G3"/>
    <mergeCell ref="C4:G4"/>
    <mergeCell ref="C5:G5"/>
    <mergeCell ref="A41:G41"/>
    <mergeCell ref="A40:G40"/>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abColor rgb="FF00B0F0"/>
  </sheetPr>
  <dimension ref="A1:H98"/>
  <sheetViews>
    <sheetView showZeros="0" view="pageBreakPreview" zoomScaleSheetLayoutView="100" zoomScalePageLayoutView="0" workbookViewId="0" topLeftCell="A67">
      <selection activeCell="A88" sqref="A88:H88"/>
    </sheetView>
  </sheetViews>
  <sheetFormatPr defaultColWidth="9.140625" defaultRowHeight="12.75"/>
  <cols>
    <col min="1" max="1" width="12.140625" style="5" customWidth="1"/>
    <col min="2" max="2" width="11.7109375" style="5" customWidth="1"/>
    <col min="3" max="3" width="40.28125" style="5" customWidth="1"/>
    <col min="4" max="4" width="15.7109375" style="5" customWidth="1"/>
    <col min="5" max="5" width="8.140625" style="5" customWidth="1"/>
    <col min="6" max="6" width="9.140625" style="5" customWidth="1"/>
    <col min="7" max="7" width="13.57421875" style="5" customWidth="1"/>
    <col min="8" max="8" width="20.7109375" style="5" customWidth="1"/>
    <col min="9" max="9" width="9.140625" style="5" customWidth="1"/>
    <col min="10" max="10" width="0" style="5" hidden="1" customWidth="1"/>
    <col min="11" max="16384" width="9.140625" style="5" customWidth="1"/>
  </cols>
  <sheetData>
    <row r="1" spans="1:8" s="9" customFormat="1" ht="15">
      <c r="A1" s="338" t="s">
        <v>15</v>
      </c>
      <c r="B1" s="338"/>
      <c r="C1" s="338"/>
      <c r="D1" s="47"/>
      <c r="E1" s="36" t="str">
        <f ca="1">MID(CELL("filename",A1),FIND("]",CELL("filename",A1))+1,255)</f>
        <v>2.3 apkure</v>
      </c>
      <c r="F1" s="36"/>
      <c r="G1" s="36"/>
      <c r="H1" s="36"/>
    </row>
    <row r="2" spans="1:8" s="9" customFormat="1" ht="15">
      <c r="A2" s="339" t="str">
        <f>C13</f>
        <v>Apkure</v>
      </c>
      <c r="B2" s="339"/>
      <c r="C2" s="339"/>
      <c r="D2" s="339"/>
      <c r="E2" s="339"/>
      <c r="F2" s="339"/>
      <c r="G2" s="339"/>
      <c r="H2" s="339"/>
    </row>
    <row r="3" spans="1:8" ht="47.25" customHeight="1">
      <c r="A3" s="6"/>
      <c r="B3" s="6" t="s">
        <v>2</v>
      </c>
      <c r="C3" s="335" t="str">
        <f>'1.1 demontāža'!C3</f>
        <v>Daugavpils pilsētas krievu vidusskola-licejs</v>
      </c>
      <c r="D3" s="335"/>
      <c r="E3" s="335"/>
      <c r="F3" s="335"/>
      <c r="G3" s="335"/>
      <c r="H3" s="335"/>
    </row>
    <row r="4" spans="1:8" ht="40.5" customHeight="1">
      <c r="A4" s="6"/>
      <c r="B4" s="6" t="s">
        <v>3</v>
      </c>
      <c r="C4" s="335" t="str">
        <f>'1.1 demontāža'!C4</f>
        <v>Daugavpils pilsētas krievu vidusskolas-liceja ēkas telpu vienkāršotas atjaunošanas projekts</v>
      </c>
      <c r="D4" s="335"/>
      <c r="E4" s="335"/>
      <c r="F4" s="335"/>
      <c r="G4" s="335"/>
      <c r="H4" s="335"/>
    </row>
    <row r="5" spans="1:8" ht="15">
      <c r="A5" s="6"/>
      <c r="B5" s="6" t="s">
        <v>4</v>
      </c>
      <c r="C5" s="342" t="str">
        <f>'1.1 demontāža'!C5</f>
        <v>Tautas iela 59, Daugavpils</v>
      </c>
      <c r="D5" s="342"/>
      <c r="E5" s="342"/>
      <c r="F5" s="342"/>
      <c r="G5" s="342"/>
      <c r="H5" s="342"/>
    </row>
    <row r="6" spans="1:8" ht="14.25">
      <c r="A6" s="6"/>
      <c r="B6" s="6" t="s">
        <v>16</v>
      </c>
      <c r="C6" s="7" t="str">
        <f>'1.1 demontāža'!C6</f>
        <v>D-2016/567</v>
      </c>
      <c r="D6" s="7"/>
      <c r="E6" s="7"/>
      <c r="F6" s="14"/>
      <c r="G6" s="37"/>
      <c r="H6" s="37"/>
    </row>
    <row r="7" spans="1:8" ht="33.75" customHeight="1">
      <c r="A7" s="337">
        <f>'1.1 demontāža'!A7:G7</f>
        <v>0</v>
      </c>
      <c r="B7" s="337"/>
      <c r="C7" s="337"/>
      <c r="D7" s="337"/>
      <c r="E7" s="337"/>
      <c r="F7" s="337"/>
      <c r="G7" s="337"/>
      <c r="H7" s="337"/>
    </row>
    <row r="8" spans="1:8" ht="14.25">
      <c r="A8" s="8"/>
      <c r="B8" s="8"/>
      <c r="E8" s="11"/>
      <c r="F8" s="14"/>
      <c r="G8" s="14"/>
      <c r="H8" s="10"/>
    </row>
    <row r="9" spans="1:8" ht="15" customHeight="1">
      <c r="A9" s="16"/>
      <c r="B9" s="16"/>
      <c r="C9" s="4">
        <f>'1.1 demontāža'!C9</f>
        <v>0</v>
      </c>
      <c r="D9" s="4"/>
      <c r="G9" s="15"/>
      <c r="H9" s="15"/>
    </row>
    <row r="10" spans="1:2" ht="15">
      <c r="A10" s="16"/>
      <c r="B10" s="16"/>
    </row>
    <row r="11" spans="1:8" ht="14.25" customHeight="1">
      <c r="A11" s="332" t="s">
        <v>5</v>
      </c>
      <c r="B11" s="340" t="s">
        <v>7</v>
      </c>
      <c r="C11" s="343" t="s">
        <v>8</v>
      </c>
      <c r="D11" s="344"/>
      <c r="E11" s="331" t="s">
        <v>9</v>
      </c>
      <c r="F11" s="332" t="s">
        <v>10</v>
      </c>
      <c r="G11" s="333" t="s">
        <v>18</v>
      </c>
      <c r="H11" s="333" t="s">
        <v>19</v>
      </c>
    </row>
    <row r="12" spans="1:8" ht="59.25" customHeight="1">
      <c r="A12" s="332"/>
      <c r="B12" s="341"/>
      <c r="C12" s="345"/>
      <c r="D12" s="346"/>
      <c r="E12" s="331"/>
      <c r="F12" s="332"/>
      <c r="G12" s="334"/>
      <c r="H12" s="334"/>
    </row>
    <row r="13" spans="1:8" ht="15.75">
      <c r="A13" s="163"/>
      <c r="B13" s="164">
        <v>0</v>
      </c>
      <c r="C13" s="51" t="s">
        <v>440</v>
      </c>
      <c r="D13" s="51"/>
      <c r="E13" s="165"/>
      <c r="F13" s="166"/>
      <c r="G13" s="23"/>
      <c r="H13" s="24"/>
    </row>
    <row r="14" spans="1:8" ht="15.75">
      <c r="A14" s="167"/>
      <c r="B14" s="168"/>
      <c r="C14" s="169" t="s">
        <v>142</v>
      </c>
      <c r="D14" s="169"/>
      <c r="E14" s="170"/>
      <c r="F14" s="171"/>
      <c r="G14" s="21"/>
      <c r="H14" s="22"/>
    </row>
    <row r="15" spans="1:8" ht="14.25">
      <c r="A15" s="172"/>
      <c r="B15" s="173"/>
      <c r="C15" s="174" t="s">
        <v>160</v>
      </c>
      <c r="D15" s="175"/>
      <c r="E15" s="176"/>
      <c r="F15" s="176"/>
      <c r="G15" s="21"/>
      <c r="H15" s="22"/>
    </row>
    <row r="16" spans="1:8" ht="51">
      <c r="A16" s="172">
        <v>1</v>
      </c>
      <c r="B16" s="173"/>
      <c r="C16" s="177" t="s">
        <v>161</v>
      </c>
      <c r="D16" s="187" t="s">
        <v>462</v>
      </c>
      <c r="E16" s="179" t="s">
        <v>42</v>
      </c>
      <c r="F16" s="180">
        <v>17</v>
      </c>
      <c r="G16" s="21"/>
      <c r="H16" s="22"/>
    </row>
    <row r="17" spans="1:8" ht="51">
      <c r="A17" s="172">
        <v>2</v>
      </c>
      <c r="B17" s="173"/>
      <c r="C17" s="177" t="s">
        <v>161</v>
      </c>
      <c r="D17" s="187" t="s">
        <v>463</v>
      </c>
      <c r="E17" s="179" t="s">
        <v>42</v>
      </c>
      <c r="F17" s="180">
        <v>82</v>
      </c>
      <c r="G17" s="21"/>
      <c r="H17" s="22"/>
    </row>
    <row r="18" spans="1:8" ht="51">
      <c r="A18" s="172">
        <v>3</v>
      </c>
      <c r="B18" s="173"/>
      <c r="C18" s="177" t="s">
        <v>161</v>
      </c>
      <c r="D18" s="187" t="s">
        <v>464</v>
      </c>
      <c r="E18" s="179" t="s">
        <v>42</v>
      </c>
      <c r="F18" s="180">
        <v>2</v>
      </c>
      <c r="G18" s="21"/>
      <c r="H18" s="22"/>
    </row>
    <row r="19" spans="1:8" ht="51">
      <c r="A19" s="172">
        <v>4</v>
      </c>
      <c r="B19" s="173"/>
      <c r="C19" s="177" t="s">
        <v>161</v>
      </c>
      <c r="D19" s="187" t="s">
        <v>465</v>
      </c>
      <c r="E19" s="179" t="s">
        <v>42</v>
      </c>
      <c r="F19" s="180">
        <v>22</v>
      </c>
      <c r="G19" s="21"/>
      <c r="H19" s="22"/>
    </row>
    <row r="20" spans="1:8" ht="51">
      <c r="A20" s="172">
        <v>5</v>
      </c>
      <c r="B20" s="173"/>
      <c r="C20" s="177" t="s">
        <v>161</v>
      </c>
      <c r="D20" s="187" t="s">
        <v>466</v>
      </c>
      <c r="E20" s="179" t="s">
        <v>42</v>
      </c>
      <c r="F20" s="180">
        <v>2</v>
      </c>
      <c r="G20" s="21"/>
      <c r="H20" s="22"/>
    </row>
    <row r="21" spans="1:8" ht="51">
      <c r="A21" s="172">
        <v>6</v>
      </c>
      <c r="B21" s="173"/>
      <c r="C21" s="177" t="s">
        <v>161</v>
      </c>
      <c r="D21" s="187" t="s">
        <v>467</v>
      </c>
      <c r="E21" s="179" t="s">
        <v>42</v>
      </c>
      <c r="F21" s="180">
        <v>7</v>
      </c>
      <c r="G21" s="21"/>
      <c r="H21" s="22"/>
    </row>
    <row r="22" spans="1:8" ht="51">
      <c r="A22" s="172">
        <v>7</v>
      </c>
      <c r="B22" s="173"/>
      <c r="C22" s="177" t="s">
        <v>161</v>
      </c>
      <c r="D22" s="187" t="s">
        <v>468</v>
      </c>
      <c r="E22" s="179" t="s">
        <v>42</v>
      </c>
      <c r="F22" s="180">
        <v>2</v>
      </c>
      <c r="G22" s="21"/>
      <c r="H22" s="22"/>
    </row>
    <row r="23" spans="1:8" ht="14.25">
      <c r="A23" s="172">
        <v>8</v>
      </c>
      <c r="B23" s="173"/>
      <c r="C23" s="181" t="s">
        <v>162</v>
      </c>
      <c r="D23" s="182" t="s">
        <v>163</v>
      </c>
      <c r="E23" s="179" t="s">
        <v>42</v>
      </c>
      <c r="F23" s="180">
        <v>297</v>
      </c>
      <c r="G23" s="21"/>
      <c r="H23" s="22"/>
    </row>
    <row r="24" spans="1:8" ht="14.25">
      <c r="A24" s="172">
        <v>9</v>
      </c>
      <c r="B24" s="173"/>
      <c r="C24" s="181" t="s">
        <v>164</v>
      </c>
      <c r="D24" s="182" t="s">
        <v>163</v>
      </c>
      <c r="E24" s="179" t="s">
        <v>42</v>
      </c>
      <c r="F24" s="180">
        <v>297</v>
      </c>
      <c r="G24" s="21"/>
      <c r="H24" s="22"/>
    </row>
    <row r="25" spans="1:8" ht="38.25">
      <c r="A25" s="172">
        <v>10</v>
      </c>
      <c r="B25" s="173"/>
      <c r="C25" s="181" t="s">
        <v>165</v>
      </c>
      <c r="D25" s="182"/>
      <c r="E25" s="179" t="s">
        <v>42</v>
      </c>
      <c r="F25" s="180">
        <v>297</v>
      </c>
      <c r="G25" s="21"/>
      <c r="H25" s="22"/>
    </row>
    <row r="26" spans="1:8" ht="51">
      <c r="A26" s="172">
        <v>11</v>
      </c>
      <c r="B26" s="173"/>
      <c r="C26" s="181" t="s">
        <v>166</v>
      </c>
      <c r="D26" s="182" t="s">
        <v>469</v>
      </c>
      <c r="E26" s="179" t="s">
        <v>42</v>
      </c>
      <c r="F26" s="180">
        <v>13</v>
      </c>
      <c r="G26" s="21"/>
      <c r="H26" s="22"/>
    </row>
    <row r="27" spans="1:8" ht="51">
      <c r="A27" s="172">
        <v>12</v>
      </c>
      <c r="B27" s="173"/>
      <c r="C27" s="181" t="s">
        <v>166</v>
      </c>
      <c r="D27" s="182" t="s">
        <v>470</v>
      </c>
      <c r="E27" s="179" t="s">
        <v>42</v>
      </c>
      <c r="F27" s="180">
        <v>13</v>
      </c>
      <c r="G27" s="21"/>
      <c r="H27" s="22"/>
    </row>
    <row r="28" spans="1:8" ht="51">
      <c r="A28" s="172">
        <v>13</v>
      </c>
      <c r="B28" s="173"/>
      <c r="C28" s="181" t="s">
        <v>166</v>
      </c>
      <c r="D28" s="182" t="s">
        <v>471</v>
      </c>
      <c r="E28" s="179" t="s">
        <v>42</v>
      </c>
      <c r="F28" s="180">
        <v>12</v>
      </c>
      <c r="G28" s="21"/>
      <c r="H28" s="22"/>
    </row>
    <row r="29" spans="1:8" ht="51">
      <c r="A29" s="172">
        <v>14</v>
      </c>
      <c r="B29" s="173"/>
      <c r="C29" s="181" t="s">
        <v>166</v>
      </c>
      <c r="D29" s="182" t="s">
        <v>472</v>
      </c>
      <c r="E29" s="179" t="s">
        <v>42</v>
      </c>
      <c r="F29" s="180">
        <v>12</v>
      </c>
      <c r="G29" s="21"/>
      <c r="H29" s="22"/>
    </row>
    <row r="30" spans="1:8" ht="51">
      <c r="A30" s="172">
        <v>15</v>
      </c>
      <c r="B30" s="173"/>
      <c r="C30" s="181" t="s">
        <v>166</v>
      </c>
      <c r="D30" s="182" t="s">
        <v>473</v>
      </c>
      <c r="E30" s="179" t="s">
        <v>42</v>
      </c>
      <c r="F30" s="180">
        <v>3</v>
      </c>
      <c r="G30" s="21"/>
      <c r="H30" s="22"/>
    </row>
    <row r="31" spans="1:8" ht="51">
      <c r="A31" s="172">
        <v>16</v>
      </c>
      <c r="B31" s="173"/>
      <c r="C31" s="181" t="s">
        <v>166</v>
      </c>
      <c r="D31" s="182" t="s">
        <v>474</v>
      </c>
      <c r="E31" s="179" t="s">
        <v>42</v>
      </c>
      <c r="F31" s="180">
        <v>3</v>
      </c>
      <c r="G31" s="21"/>
      <c r="H31" s="22"/>
    </row>
    <row r="32" spans="1:8" ht="14.25">
      <c r="A32" s="172">
        <v>17</v>
      </c>
      <c r="B32" s="173"/>
      <c r="C32" s="181" t="s">
        <v>167</v>
      </c>
      <c r="D32" s="182" t="s">
        <v>168</v>
      </c>
      <c r="E32" s="179" t="s">
        <v>42</v>
      </c>
      <c r="F32" s="180">
        <v>12</v>
      </c>
      <c r="G32" s="21"/>
      <c r="H32" s="22"/>
    </row>
    <row r="33" spans="1:8" ht="14.25">
      <c r="A33" s="172">
        <v>18</v>
      </c>
      <c r="B33" s="173"/>
      <c r="C33" s="181" t="s">
        <v>167</v>
      </c>
      <c r="D33" s="182" t="s">
        <v>169</v>
      </c>
      <c r="E33" s="179" t="s">
        <v>42</v>
      </c>
      <c r="F33" s="180">
        <v>44</v>
      </c>
      <c r="G33" s="21"/>
      <c r="H33" s="22"/>
    </row>
    <row r="34" spans="1:8" ht="25.5">
      <c r="A34" s="172">
        <v>19</v>
      </c>
      <c r="B34" s="173"/>
      <c r="C34" s="181" t="s">
        <v>170</v>
      </c>
      <c r="D34" s="183" t="s">
        <v>171</v>
      </c>
      <c r="E34" s="179" t="s">
        <v>70</v>
      </c>
      <c r="F34" s="180">
        <v>2600</v>
      </c>
      <c r="G34" s="21"/>
      <c r="H34" s="22"/>
    </row>
    <row r="35" spans="1:8" ht="25.5">
      <c r="A35" s="172">
        <v>20</v>
      </c>
      <c r="B35" s="173"/>
      <c r="C35" s="181" t="s">
        <v>170</v>
      </c>
      <c r="D35" s="183" t="s">
        <v>172</v>
      </c>
      <c r="E35" s="179" t="s">
        <v>70</v>
      </c>
      <c r="F35" s="180">
        <v>520</v>
      </c>
      <c r="G35" s="21"/>
      <c r="H35" s="22"/>
    </row>
    <row r="36" spans="1:8" ht="25.5">
      <c r="A36" s="172">
        <v>21</v>
      </c>
      <c r="B36" s="173"/>
      <c r="C36" s="181" t="s">
        <v>170</v>
      </c>
      <c r="D36" s="183" t="s">
        <v>173</v>
      </c>
      <c r="E36" s="179" t="s">
        <v>70</v>
      </c>
      <c r="F36" s="180">
        <v>550</v>
      </c>
      <c r="G36" s="21"/>
      <c r="H36" s="22"/>
    </row>
    <row r="37" spans="1:8" ht="25.5">
      <c r="A37" s="172">
        <v>22</v>
      </c>
      <c r="B37" s="173"/>
      <c r="C37" s="181" t="s">
        <v>170</v>
      </c>
      <c r="D37" s="183" t="s">
        <v>174</v>
      </c>
      <c r="E37" s="179" t="s">
        <v>70</v>
      </c>
      <c r="F37" s="180">
        <v>100</v>
      </c>
      <c r="G37" s="21"/>
      <c r="H37" s="22"/>
    </row>
    <row r="38" spans="1:8" ht="25.5">
      <c r="A38" s="172">
        <v>23</v>
      </c>
      <c r="B38" s="173"/>
      <c r="C38" s="181" t="s">
        <v>170</v>
      </c>
      <c r="D38" s="183" t="s">
        <v>175</v>
      </c>
      <c r="E38" s="179" t="s">
        <v>70</v>
      </c>
      <c r="F38" s="180">
        <v>30</v>
      </c>
      <c r="G38" s="21"/>
      <c r="H38" s="22"/>
    </row>
    <row r="39" spans="1:8" ht="25.5">
      <c r="A39" s="172">
        <v>24</v>
      </c>
      <c r="B39" s="173"/>
      <c r="C39" s="181" t="s">
        <v>176</v>
      </c>
      <c r="D39" s="179" t="s">
        <v>177</v>
      </c>
      <c r="E39" s="179" t="s">
        <v>70</v>
      </c>
      <c r="F39" s="180">
        <v>20</v>
      </c>
      <c r="G39" s="21"/>
      <c r="H39" s="22"/>
    </row>
    <row r="40" spans="1:8" ht="25.5">
      <c r="A40" s="172">
        <v>25</v>
      </c>
      <c r="B40" s="173"/>
      <c r="C40" s="181" t="s">
        <v>178</v>
      </c>
      <c r="D40" s="182" t="s">
        <v>179</v>
      </c>
      <c r="E40" s="179" t="s">
        <v>38</v>
      </c>
      <c r="F40" s="180">
        <v>280</v>
      </c>
      <c r="G40" s="21"/>
      <c r="H40" s="22"/>
    </row>
    <row r="41" spans="1:8" ht="14.25">
      <c r="A41" s="172">
        <v>26</v>
      </c>
      <c r="B41" s="173"/>
      <c r="C41" s="184" t="s">
        <v>180</v>
      </c>
      <c r="D41" s="182"/>
      <c r="E41" s="183" t="s">
        <v>42</v>
      </c>
      <c r="F41" s="180">
        <v>1</v>
      </c>
      <c r="G41" s="21"/>
      <c r="H41" s="22"/>
    </row>
    <row r="42" spans="1:8" ht="25.5">
      <c r="A42" s="172">
        <v>27</v>
      </c>
      <c r="B42" s="173"/>
      <c r="C42" s="181" t="s">
        <v>181</v>
      </c>
      <c r="D42" s="183"/>
      <c r="E42" s="183" t="s">
        <v>42</v>
      </c>
      <c r="F42" s="180">
        <v>1</v>
      </c>
      <c r="G42" s="21"/>
      <c r="H42" s="22"/>
    </row>
    <row r="43" spans="1:8" ht="14.25">
      <c r="A43" s="172">
        <v>28</v>
      </c>
      <c r="B43" s="173"/>
      <c r="C43" s="185" t="s">
        <v>182</v>
      </c>
      <c r="D43" s="183"/>
      <c r="E43" s="183" t="s">
        <v>42</v>
      </c>
      <c r="F43" s="180">
        <v>1</v>
      </c>
      <c r="G43" s="21"/>
      <c r="H43" s="22"/>
    </row>
    <row r="44" spans="1:8" ht="14.25">
      <c r="A44" s="172">
        <v>29</v>
      </c>
      <c r="B44" s="173"/>
      <c r="C44" s="181" t="s">
        <v>183</v>
      </c>
      <c r="D44" s="183"/>
      <c r="E44" s="183" t="s">
        <v>42</v>
      </c>
      <c r="F44" s="180">
        <v>1</v>
      </c>
      <c r="G44" s="21"/>
      <c r="H44" s="22"/>
    </row>
    <row r="45" spans="1:8" ht="14.25">
      <c r="A45" s="172"/>
      <c r="B45" s="173"/>
      <c r="C45" s="186"/>
      <c r="D45" s="186"/>
      <c r="E45" s="176"/>
      <c r="F45" s="176"/>
      <c r="G45" s="21"/>
      <c r="H45" s="22"/>
    </row>
    <row r="46" spans="1:8" ht="14.25">
      <c r="A46" s="172"/>
      <c r="B46" s="173"/>
      <c r="C46" s="175" t="s">
        <v>184</v>
      </c>
      <c r="D46" s="186"/>
      <c r="E46" s="176"/>
      <c r="F46" s="176"/>
      <c r="G46" s="21"/>
      <c r="H46" s="22"/>
    </row>
    <row r="47" spans="1:8" ht="25.5">
      <c r="A47" s="172">
        <v>1</v>
      </c>
      <c r="B47" s="173"/>
      <c r="C47" s="181" t="s">
        <v>170</v>
      </c>
      <c r="D47" s="183" t="s">
        <v>172</v>
      </c>
      <c r="E47" s="179" t="s">
        <v>70</v>
      </c>
      <c r="F47" s="180">
        <v>50</v>
      </c>
      <c r="G47" s="21"/>
      <c r="H47" s="22"/>
    </row>
    <row r="48" spans="1:8" ht="25.5">
      <c r="A48" s="172">
        <v>2</v>
      </c>
      <c r="B48" s="173"/>
      <c r="C48" s="181" t="s">
        <v>170</v>
      </c>
      <c r="D48" s="183" t="s">
        <v>173</v>
      </c>
      <c r="E48" s="179" t="s">
        <v>70</v>
      </c>
      <c r="F48" s="180">
        <v>130</v>
      </c>
      <c r="G48" s="21"/>
      <c r="H48" s="22"/>
    </row>
    <row r="49" spans="1:8" ht="25.5">
      <c r="A49" s="172">
        <v>3</v>
      </c>
      <c r="B49" s="173"/>
      <c r="C49" s="181" t="s">
        <v>170</v>
      </c>
      <c r="D49" s="183" t="s">
        <v>174</v>
      </c>
      <c r="E49" s="179" t="s">
        <v>70</v>
      </c>
      <c r="F49" s="180">
        <v>80</v>
      </c>
      <c r="G49" s="21"/>
      <c r="H49" s="22"/>
    </row>
    <row r="50" spans="1:8" ht="25.5">
      <c r="A50" s="172">
        <v>4</v>
      </c>
      <c r="B50" s="173"/>
      <c r="C50" s="181" t="s">
        <v>170</v>
      </c>
      <c r="D50" s="183" t="s">
        <v>175</v>
      </c>
      <c r="E50" s="179" t="s">
        <v>70</v>
      </c>
      <c r="F50" s="180">
        <v>380</v>
      </c>
      <c r="G50" s="21"/>
      <c r="H50" s="22"/>
    </row>
    <row r="51" spans="1:8" ht="25.5">
      <c r="A51" s="172">
        <v>5</v>
      </c>
      <c r="B51" s="173"/>
      <c r="C51" s="181" t="s">
        <v>170</v>
      </c>
      <c r="D51" s="183" t="s">
        <v>185</v>
      </c>
      <c r="E51" s="179" t="s">
        <v>70</v>
      </c>
      <c r="F51" s="180">
        <v>140</v>
      </c>
      <c r="G51" s="21"/>
      <c r="H51" s="22"/>
    </row>
    <row r="52" spans="1:8" ht="14.25">
      <c r="A52" s="172">
        <v>6</v>
      </c>
      <c r="B52" s="173"/>
      <c r="C52" s="181" t="s">
        <v>170</v>
      </c>
      <c r="D52" s="183" t="s">
        <v>186</v>
      </c>
      <c r="E52" s="179" t="s">
        <v>70</v>
      </c>
      <c r="F52" s="180">
        <v>100</v>
      </c>
      <c r="G52" s="21"/>
      <c r="H52" s="22"/>
    </row>
    <row r="53" spans="1:8" ht="51">
      <c r="A53" s="172">
        <v>7</v>
      </c>
      <c r="B53" s="173"/>
      <c r="C53" s="181" t="s">
        <v>166</v>
      </c>
      <c r="D53" s="182" t="s">
        <v>471</v>
      </c>
      <c r="E53" s="179" t="s">
        <v>42</v>
      </c>
      <c r="F53" s="180">
        <v>1</v>
      </c>
      <c r="G53" s="21"/>
      <c r="H53" s="22"/>
    </row>
    <row r="54" spans="1:8" ht="51">
      <c r="A54" s="172">
        <v>8</v>
      </c>
      <c r="B54" s="173"/>
      <c r="C54" s="181" t="s">
        <v>166</v>
      </c>
      <c r="D54" s="182" t="s">
        <v>472</v>
      </c>
      <c r="E54" s="179" t="s">
        <v>42</v>
      </c>
      <c r="F54" s="180">
        <v>1</v>
      </c>
      <c r="G54" s="21"/>
      <c r="H54" s="22"/>
    </row>
    <row r="55" spans="1:8" ht="51">
      <c r="A55" s="172">
        <v>9</v>
      </c>
      <c r="B55" s="173"/>
      <c r="C55" s="181" t="s">
        <v>166</v>
      </c>
      <c r="D55" s="182" t="s">
        <v>475</v>
      </c>
      <c r="E55" s="179" t="s">
        <v>42</v>
      </c>
      <c r="F55" s="180">
        <v>4</v>
      </c>
      <c r="G55" s="21"/>
      <c r="H55" s="22"/>
    </row>
    <row r="56" spans="1:8" ht="51">
      <c r="A56" s="172">
        <v>10</v>
      </c>
      <c r="B56" s="173"/>
      <c r="C56" s="181" t="s">
        <v>166</v>
      </c>
      <c r="D56" s="182" t="s">
        <v>476</v>
      </c>
      <c r="E56" s="179" t="s">
        <v>42</v>
      </c>
      <c r="F56" s="180">
        <v>4</v>
      </c>
      <c r="G56" s="21"/>
      <c r="H56" s="22"/>
    </row>
    <row r="57" spans="1:8" ht="14.25">
      <c r="A57" s="172">
        <v>11</v>
      </c>
      <c r="B57" s="173"/>
      <c r="C57" s="181" t="s">
        <v>167</v>
      </c>
      <c r="D57" s="182" t="s">
        <v>169</v>
      </c>
      <c r="E57" s="179" t="s">
        <v>42</v>
      </c>
      <c r="F57" s="180">
        <v>2</v>
      </c>
      <c r="G57" s="21"/>
      <c r="H57" s="22"/>
    </row>
    <row r="58" spans="1:8" ht="14.25">
      <c r="A58" s="172">
        <v>12</v>
      </c>
      <c r="B58" s="173"/>
      <c r="C58" s="181" t="s">
        <v>167</v>
      </c>
      <c r="D58" s="182" t="s">
        <v>187</v>
      </c>
      <c r="E58" s="179" t="s">
        <v>42</v>
      </c>
      <c r="F58" s="180">
        <v>8</v>
      </c>
      <c r="G58" s="21"/>
      <c r="H58" s="22"/>
    </row>
    <row r="59" spans="1:8" ht="14.25">
      <c r="A59" s="172">
        <v>13</v>
      </c>
      <c r="B59" s="173"/>
      <c r="C59" s="181" t="s">
        <v>188</v>
      </c>
      <c r="D59" s="182" t="s">
        <v>168</v>
      </c>
      <c r="E59" s="179" t="s">
        <v>42</v>
      </c>
      <c r="F59" s="180">
        <v>16</v>
      </c>
      <c r="G59" s="21"/>
      <c r="H59" s="22"/>
    </row>
    <row r="60" spans="1:8" ht="25.5">
      <c r="A60" s="172">
        <v>14</v>
      </c>
      <c r="B60" s="173"/>
      <c r="C60" s="181" t="s">
        <v>176</v>
      </c>
      <c r="D60" s="179" t="s">
        <v>177</v>
      </c>
      <c r="E60" s="179" t="s">
        <v>70</v>
      </c>
      <c r="F60" s="180">
        <v>50</v>
      </c>
      <c r="G60" s="21"/>
      <c r="H60" s="22"/>
    </row>
    <row r="61" spans="1:8" ht="25.5">
      <c r="A61" s="172">
        <v>15</v>
      </c>
      <c r="B61" s="173"/>
      <c r="C61" s="181" t="s">
        <v>176</v>
      </c>
      <c r="D61" s="179" t="s">
        <v>189</v>
      </c>
      <c r="E61" s="179" t="s">
        <v>70</v>
      </c>
      <c r="F61" s="180">
        <v>130</v>
      </c>
      <c r="G61" s="21"/>
      <c r="H61" s="22"/>
    </row>
    <row r="62" spans="1:8" ht="25.5">
      <c r="A62" s="172">
        <v>16</v>
      </c>
      <c r="B62" s="173"/>
      <c r="C62" s="181" t="s">
        <v>190</v>
      </c>
      <c r="D62" s="179" t="s">
        <v>191</v>
      </c>
      <c r="E62" s="179" t="s">
        <v>70</v>
      </c>
      <c r="F62" s="180">
        <v>80</v>
      </c>
      <c r="G62" s="21"/>
      <c r="H62" s="22"/>
    </row>
    <row r="63" spans="1:8" ht="25.5">
      <c r="A63" s="172">
        <v>17</v>
      </c>
      <c r="B63" s="173"/>
      <c r="C63" s="181" t="s">
        <v>190</v>
      </c>
      <c r="D63" s="179" t="s">
        <v>192</v>
      </c>
      <c r="E63" s="179" t="s">
        <v>70</v>
      </c>
      <c r="F63" s="180">
        <v>380</v>
      </c>
      <c r="G63" s="21"/>
      <c r="H63" s="22"/>
    </row>
    <row r="64" spans="1:8" ht="25.5">
      <c r="A64" s="172">
        <v>18</v>
      </c>
      <c r="B64" s="173"/>
      <c r="C64" s="181" t="s">
        <v>190</v>
      </c>
      <c r="D64" s="179" t="s">
        <v>193</v>
      </c>
      <c r="E64" s="179" t="s">
        <v>70</v>
      </c>
      <c r="F64" s="180">
        <v>140</v>
      </c>
      <c r="G64" s="21"/>
      <c r="H64" s="22"/>
    </row>
    <row r="65" spans="1:8" ht="25.5">
      <c r="A65" s="172">
        <v>19</v>
      </c>
      <c r="B65" s="173"/>
      <c r="C65" s="181" t="s">
        <v>190</v>
      </c>
      <c r="D65" s="179" t="s">
        <v>194</v>
      </c>
      <c r="E65" s="179" t="s">
        <v>70</v>
      </c>
      <c r="F65" s="180">
        <v>100</v>
      </c>
      <c r="G65" s="21"/>
      <c r="H65" s="22"/>
    </row>
    <row r="66" spans="1:8" ht="14.25">
      <c r="A66" s="172">
        <v>20</v>
      </c>
      <c r="B66" s="173"/>
      <c r="C66" s="185" t="s">
        <v>182</v>
      </c>
      <c r="D66" s="183"/>
      <c r="E66" s="179" t="s">
        <v>42</v>
      </c>
      <c r="F66" s="180">
        <v>1</v>
      </c>
      <c r="G66" s="21"/>
      <c r="H66" s="22"/>
    </row>
    <row r="67" spans="1:8" ht="25.5">
      <c r="A67" s="172">
        <v>21</v>
      </c>
      <c r="B67" s="173"/>
      <c r="C67" s="181" t="s">
        <v>181</v>
      </c>
      <c r="D67" s="183"/>
      <c r="E67" s="179" t="s">
        <v>42</v>
      </c>
      <c r="F67" s="180">
        <v>1</v>
      </c>
      <c r="G67" s="21"/>
      <c r="H67" s="22"/>
    </row>
    <row r="68" spans="1:8" ht="14.25">
      <c r="A68" s="172"/>
      <c r="B68" s="173"/>
      <c r="C68" s="181"/>
      <c r="D68" s="183"/>
      <c r="E68" s="179"/>
      <c r="F68" s="180"/>
      <c r="G68" s="21"/>
      <c r="H68" s="22"/>
    </row>
    <row r="69" spans="1:8" ht="14.25">
      <c r="A69" s="172">
        <v>1</v>
      </c>
      <c r="B69" s="173"/>
      <c r="C69" s="174" t="s">
        <v>195</v>
      </c>
      <c r="D69" s="183"/>
      <c r="E69" s="179"/>
      <c r="F69" s="180"/>
      <c r="G69" s="21"/>
      <c r="H69" s="22"/>
    </row>
    <row r="70" spans="1:8" ht="38.25">
      <c r="A70" s="172">
        <v>2</v>
      </c>
      <c r="B70" s="173"/>
      <c r="C70" s="177" t="s">
        <v>196</v>
      </c>
      <c r="D70" s="187" t="s">
        <v>477</v>
      </c>
      <c r="E70" s="179" t="s">
        <v>42</v>
      </c>
      <c r="F70" s="180">
        <v>1</v>
      </c>
      <c r="G70" s="21"/>
      <c r="H70" s="22"/>
    </row>
    <row r="71" spans="1:8" ht="38.25">
      <c r="A71" s="172">
        <v>3</v>
      </c>
      <c r="B71" s="173"/>
      <c r="C71" s="177" t="s">
        <v>196</v>
      </c>
      <c r="D71" s="187" t="s">
        <v>478</v>
      </c>
      <c r="E71" s="179" t="s">
        <v>42</v>
      </c>
      <c r="F71" s="180">
        <v>1</v>
      </c>
      <c r="G71" s="21"/>
      <c r="H71" s="22"/>
    </row>
    <row r="72" spans="1:8" ht="14.25">
      <c r="A72" s="172">
        <v>4</v>
      </c>
      <c r="B72" s="173"/>
      <c r="C72" s="181" t="s">
        <v>197</v>
      </c>
      <c r="D72" s="178" t="s">
        <v>168</v>
      </c>
      <c r="E72" s="179" t="s">
        <v>38</v>
      </c>
      <c r="F72" s="180">
        <v>8</v>
      </c>
      <c r="G72" s="21"/>
      <c r="H72" s="22"/>
    </row>
    <row r="73" spans="1:8" ht="14.25">
      <c r="A73" s="172">
        <v>5</v>
      </c>
      <c r="B73" s="173"/>
      <c r="C73" s="181" t="s">
        <v>167</v>
      </c>
      <c r="D73" s="182" t="s">
        <v>168</v>
      </c>
      <c r="E73" s="179" t="s">
        <v>42</v>
      </c>
      <c r="F73" s="180">
        <v>4</v>
      </c>
      <c r="G73" s="21"/>
      <c r="H73" s="22"/>
    </row>
    <row r="74" spans="1:8" ht="25.5">
      <c r="A74" s="172">
        <v>6</v>
      </c>
      <c r="B74" s="173"/>
      <c r="C74" s="181" t="s">
        <v>170</v>
      </c>
      <c r="D74" s="183" t="s">
        <v>172</v>
      </c>
      <c r="E74" s="179" t="s">
        <v>70</v>
      </c>
      <c r="F74" s="180">
        <v>240</v>
      </c>
      <c r="G74" s="21"/>
      <c r="H74" s="22"/>
    </row>
    <row r="75" spans="1:8" ht="25.5">
      <c r="A75" s="172">
        <v>7</v>
      </c>
      <c r="B75" s="173"/>
      <c r="C75" s="181" t="s">
        <v>170</v>
      </c>
      <c r="D75" s="183" t="s">
        <v>173</v>
      </c>
      <c r="E75" s="179" t="s">
        <v>70</v>
      </c>
      <c r="F75" s="180">
        <v>60</v>
      </c>
      <c r="G75" s="21"/>
      <c r="H75" s="22"/>
    </row>
    <row r="76" spans="1:8" ht="25.5">
      <c r="A76" s="172">
        <v>8</v>
      </c>
      <c r="B76" s="173"/>
      <c r="C76" s="181" t="s">
        <v>190</v>
      </c>
      <c r="D76" s="179" t="s">
        <v>177</v>
      </c>
      <c r="E76" s="179" t="s">
        <v>70</v>
      </c>
      <c r="F76" s="180">
        <v>50</v>
      </c>
      <c r="G76" s="21"/>
      <c r="H76" s="22"/>
    </row>
    <row r="77" spans="1:8" ht="25.5">
      <c r="A77" s="172">
        <v>9</v>
      </c>
      <c r="B77" s="173"/>
      <c r="C77" s="181" t="s">
        <v>190</v>
      </c>
      <c r="D77" s="179" t="s">
        <v>189</v>
      </c>
      <c r="E77" s="179" t="s">
        <v>70</v>
      </c>
      <c r="F77" s="180">
        <v>130</v>
      </c>
      <c r="G77" s="21"/>
      <c r="H77" s="22"/>
    </row>
    <row r="78" spans="1:8" ht="25.5">
      <c r="A78" s="172">
        <v>10</v>
      </c>
      <c r="B78" s="173"/>
      <c r="C78" s="184" t="s">
        <v>198</v>
      </c>
      <c r="D78" s="179"/>
      <c r="E78" s="179" t="s">
        <v>29</v>
      </c>
      <c r="F78" s="180">
        <v>10</v>
      </c>
      <c r="G78" s="21"/>
      <c r="H78" s="22"/>
    </row>
    <row r="79" spans="1:8" ht="14.25">
      <c r="A79" s="172">
        <v>11</v>
      </c>
      <c r="B79" s="173"/>
      <c r="C79" s="181" t="s">
        <v>199</v>
      </c>
      <c r="D79" s="182"/>
      <c r="E79" s="183" t="s">
        <v>51</v>
      </c>
      <c r="F79" s="180">
        <v>130</v>
      </c>
      <c r="G79" s="21"/>
      <c r="H79" s="22"/>
    </row>
    <row r="80" spans="1:8" ht="25.5">
      <c r="A80" s="172">
        <v>12</v>
      </c>
      <c r="B80" s="173"/>
      <c r="C80" s="181" t="s">
        <v>178</v>
      </c>
      <c r="D80" s="182" t="s">
        <v>179</v>
      </c>
      <c r="E80" s="183" t="s">
        <v>38</v>
      </c>
      <c r="F80" s="180">
        <v>8</v>
      </c>
      <c r="G80" s="21"/>
      <c r="H80" s="22"/>
    </row>
    <row r="81" spans="1:8" ht="14.25">
      <c r="A81" s="172">
        <v>13</v>
      </c>
      <c r="B81" s="173"/>
      <c r="C81" s="184" t="s">
        <v>180</v>
      </c>
      <c r="D81" s="182"/>
      <c r="E81" s="183" t="s">
        <v>42</v>
      </c>
      <c r="F81" s="180">
        <v>1</v>
      </c>
      <c r="G81" s="21"/>
      <c r="H81" s="22"/>
    </row>
    <row r="82" spans="1:8" ht="14.25">
      <c r="A82" s="172">
        <v>14</v>
      </c>
      <c r="B82" s="173"/>
      <c r="C82" s="188" t="s">
        <v>182</v>
      </c>
      <c r="D82" s="187"/>
      <c r="E82" s="183" t="s">
        <v>42</v>
      </c>
      <c r="F82" s="180">
        <v>1</v>
      </c>
      <c r="G82" s="21"/>
      <c r="H82" s="22"/>
    </row>
    <row r="83" spans="1:8" ht="25.5">
      <c r="A83" s="172">
        <v>15</v>
      </c>
      <c r="B83" s="173"/>
      <c r="C83" s="181" t="s">
        <v>181</v>
      </c>
      <c r="D83" s="187"/>
      <c r="E83" s="183" t="s">
        <v>42</v>
      </c>
      <c r="F83" s="180">
        <v>1</v>
      </c>
      <c r="G83" s="21"/>
      <c r="H83" s="22"/>
    </row>
    <row r="84" spans="1:8" s="17" customFormat="1" ht="14.25">
      <c r="A84" s="28"/>
      <c r="B84" s="29"/>
      <c r="C84" s="30"/>
      <c r="D84" s="30"/>
      <c r="E84" s="31"/>
      <c r="F84" s="12"/>
      <c r="G84" s="12"/>
      <c r="H84" s="32"/>
    </row>
    <row r="85" spans="1:8" ht="15">
      <c r="A85" s="13"/>
      <c r="B85" s="13"/>
      <c r="C85" s="18"/>
      <c r="D85" s="18"/>
      <c r="E85" s="19"/>
      <c r="F85" s="18"/>
      <c r="G85" s="18" t="s">
        <v>6</v>
      </c>
      <c r="H85" s="20"/>
    </row>
    <row r="87" s="25" customFormat="1" ht="12.75" customHeight="1">
      <c r="B87" s="26" t="str">
        <f>'1.1 demontāža'!B181</f>
        <v>Piezīmes:</v>
      </c>
    </row>
    <row r="88" spans="1:8" s="25" customFormat="1" ht="45" customHeight="1">
      <c r="A88" s="336" t="s">
        <v>573</v>
      </c>
      <c r="B88" s="336"/>
      <c r="C88" s="336"/>
      <c r="D88" s="336"/>
      <c r="E88" s="336"/>
      <c r="F88" s="336"/>
      <c r="G88" s="336"/>
      <c r="H88" s="336"/>
    </row>
    <row r="89" spans="1:8" s="25" customFormat="1" ht="12.75" customHeight="1">
      <c r="A89" s="336">
        <f>'1.1 demontāža'!$A$183</f>
        <v>0</v>
      </c>
      <c r="B89" s="336"/>
      <c r="C89" s="336"/>
      <c r="D89" s="336"/>
      <c r="E89" s="336"/>
      <c r="F89" s="336"/>
      <c r="G89" s="336"/>
      <c r="H89" s="336"/>
    </row>
    <row r="90" s="25" customFormat="1" ht="12.75" customHeight="1">
      <c r="B90" s="27"/>
    </row>
    <row r="92" spans="3:4" ht="14.25" customHeight="1">
      <c r="C92" s="33"/>
      <c r="D92" s="33"/>
    </row>
    <row r="93" spans="3:5" ht="14.25">
      <c r="C93" s="34"/>
      <c r="D93" s="34"/>
      <c r="E93" s="35"/>
    </row>
    <row r="96" spans="2:4" ht="14.25">
      <c r="B96" s="46"/>
      <c r="C96" s="3"/>
      <c r="D96" s="3"/>
    </row>
    <row r="97" spans="2:4" ht="14.25">
      <c r="B97" s="2"/>
      <c r="C97" s="33"/>
      <c r="D97" s="33"/>
    </row>
    <row r="98" spans="2:4" ht="14.25">
      <c r="B98" s="1"/>
      <c r="C98" s="34"/>
      <c r="D98" s="34"/>
    </row>
  </sheetData>
  <sheetProtection/>
  <mergeCells count="15">
    <mergeCell ref="A1:C1"/>
    <mergeCell ref="A2:H2"/>
    <mergeCell ref="A7:H7"/>
    <mergeCell ref="A11:A12"/>
    <mergeCell ref="B11:B12"/>
    <mergeCell ref="E11:E12"/>
    <mergeCell ref="F11:F12"/>
    <mergeCell ref="G11:G12"/>
    <mergeCell ref="H11:H12"/>
    <mergeCell ref="C3:H3"/>
    <mergeCell ref="C4:H4"/>
    <mergeCell ref="C5:H5"/>
    <mergeCell ref="C11:D12"/>
    <mergeCell ref="A89:H89"/>
    <mergeCell ref="A88:H88"/>
  </mergeCells>
  <printOptions horizontalCentered="1"/>
  <pageMargins left="0.2755905511811024" right="0.2755905511811024" top="0.7480314960629921" bottom="0.7480314960629921"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DATORS</dc:creator>
  <cp:keywords/>
  <dc:description/>
  <cp:lastModifiedBy>Iluta Kipure</cp:lastModifiedBy>
  <cp:lastPrinted>2015-01-10T09:19:50Z</cp:lastPrinted>
  <dcterms:created xsi:type="dcterms:W3CDTF">2011-09-07T11:49:58Z</dcterms:created>
  <dcterms:modified xsi:type="dcterms:W3CDTF">2017-05-08T16:07:31Z</dcterms:modified>
  <cp:category/>
  <cp:version/>
  <cp:contentType/>
  <cp:contentStatus/>
</cp:coreProperties>
</file>