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5" yWindow="65476" windowWidth="7875" windowHeight="8130" tabRatio="949" activeTab="4"/>
  </bookViews>
  <sheets>
    <sheet name="1" sheetId="1" r:id="rId1"/>
    <sheet name="2" sheetId="2" r:id="rId2"/>
    <sheet name="3" sheetId="3" r:id="rId3"/>
    <sheet name="4" sheetId="4" r:id="rId4"/>
    <sheet name="5" sheetId="5" r:id="rId5"/>
  </sheets>
  <externalReferences>
    <externalReference r:id="rId8"/>
    <externalReference r:id="rId9"/>
    <externalReference r:id="rId10"/>
  </externalReferences>
  <definedNames>
    <definedName name="Excel_BuiltIn_Print_Titles_10">'[1]1_5'!#REF!</definedName>
    <definedName name="Excel_BuiltIn_Print_Titles_101">'[1]1_5'!#REF!</definedName>
    <definedName name="Excel_BuiltIn_Print_Titles_1010">'[1]1_5'!#REF!</definedName>
    <definedName name="Excel_BuiltIn_Print_Titles_1011">'[1]1_5'!#REF!</definedName>
    <definedName name="Excel_BuiltIn_Print_Titles_1012">'[1]1_5'!#REF!</definedName>
    <definedName name="Excel_BuiltIn_Print_Titles_1013">'[1]1_5'!#REF!</definedName>
    <definedName name="Excel_BuiltIn_Print_Titles_1014">'[1]1_5'!#REF!</definedName>
    <definedName name="Excel_BuiltIn_Print_Titles_1015">'[1]1_5'!#REF!</definedName>
    <definedName name="Excel_BuiltIn_Print_Titles_1016">'[1]1_5'!#REF!</definedName>
    <definedName name="Excel_BuiltIn_Print_Titles_1017">'[1]1_5'!#REF!</definedName>
    <definedName name="Excel_BuiltIn_Print_Titles_1018">'[1]1_5'!#REF!</definedName>
    <definedName name="Excel_BuiltIn_Print_Titles_1019">'[1]1_5'!#REF!</definedName>
    <definedName name="Excel_BuiltIn_Print_Titles_102">'[1]1_5'!#REF!</definedName>
    <definedName name="Excel_BuiltIn_Print_Titles_1020">'[1]1_5'!#REF!</definedName>
    <definedName name="Excel_BuiltIn_Print_Titles_1021">'[1]1_5'!#REF!</definedName>
    <definedName name="Excel_BuiltIn_Print_Titles_1022">'[1]1_5'!#REF!</definedName>
    <definedName name="Excel_BuiltIn_Print_Titles_1023">'[1]1_5'!#REF!</definedName>
    <definedName name="Excel_BuiltIn_Print_Titles_1024">'[1]1_5'!#REF!</definedName>
    <definedName name="Excel_BuiltIn_Print_Titles_1025">'[1]1_5'!#REF!</definedName>
    <definedName name="Excel_BuiltIn_Print_Titles_1026">'[1]1_5'!#REF!</definedName>
    <definedName name="Excel_BuiltIn_Print_Titles_1027">'[1]1_5'!#REF!</definedName>
    <definedName name="Excel_BuiltIn_Print_Titles_1028">'[1]1_5'!#REF!</definedName>
    <definedName name="Excel_BuiltIn_Print_Titles_1029">'[1]1_5'!#REF!</definedName>
    <definedName name="Excel_BuiltIn_Print_Titles_103">'[1]1_5'!#REF!</definedName>
    <definedName name="Excel_BuiltIn_Print_Titles_104">'[1]1_5'!#REF!</definedName>
    <definedName name="Excel_BuiltIn_Print_Titles_105">'[1]1_5'!#REF!</definedName>
    <definedName name="Excel_BuiltIn_Print_Titles_106">'[1]1_5'!#REF!</definedName>
    <definedName name="Excel_BuiltIn_Print_Titles_107">'[1]1_5'!#REF!</definedName>
    <definedName name="Excel_BuiltIn_Print_Titles_108">'[1]1_5'!#REF!</definedName>
    <definedName name="Excel_BuiltIn_Print_Titles_109">'[1]1_5'!#REF!</definedName>
    <definedName name="Excel_BuiltIn_Print_Titles_11">'[1]1_6'!#REF!</definedName>
    <definedName name="Excel_BuiltIn_Print_Titles_111">'[1]1_6'!#REF!</definedName>
    <definedName name="Excel_BuiltIn_Print_Titles_1110">'[1]1_6'!#REF!</definedName>
    <definedName name="Excel_BuiltIn_Print_Titles_1111">'[1]1_6'!#REF!</definedName>
    <definedName name="Excel_BuiltIn_Print_Titles_1112">'[1]1_6'!#REF!</definedName>
    <definedName name="Excel_BuiltIn_Print_Titles_1113">'[1]1_6'!#REF!</definedName>
    <definedName name="Excel_BuiltIn_Print_Titles_1114">'[1]1_6'!#REF!</definedName>
    <definedName name="Excel_BuiltIn_Print_Titles_1115">'[1]1_6'!#REF!</definedName>
    <definedName name="Excel_BuiltIn_Print_Titles_1116">'[1]1_6'!#REF!</definedName>
    <definedName name="Excel_BuiltIn_Print_Titles_1117">'[1]1_6'!#REF!</definedName>
    <definedName name="Excel_BuiltIn_Print_Titles_1118">'[1]1_6'!#REF!</definedName>
    <definedName name="Excel_BuiltIn_Print_Titles_1119">'[1]1_6'!#REF!</definedName>
    <definedName name="Excel_BuiltIn_Print_Titles_112">'[1]1_6'!#REF!</definedName>
    <definedName name="Excel_BuiltIn_Print_Titles_1120">'[1]1_6'!#REF!</definedName>
    <definedName name="Excel_BuiltIn_Print_Titles_1121">'[1]1_6'!#REF!</definedName>
    <definedName name="Excel_BuiltIn_Print_Titles_1122">'[1]1_6'!#REF!</definedName>
    <definedName name="Excel_BuiltIn_Print_Titles_1123">'[1]1_6'!#REF!</definedName>
    <definedName name="Excel_BuiltIn_Print_Titles_1124">'[1]1_6'!#REF!</definedName>
    <definedName name="Excel_BuiltIn_Print_Titles_1125">'[1]1_6'!#REF!</definedName>
    <definedName name="Excel_BuiltIn_Print_Titles_1126">'[1]1_6'!#REF!</definedName>
    <definedName name="Excel_BuiltIn_Print_Titles_1127">'[1]1_6'!#REF!</definedName>
    <definedName name="Excel_BuiltIn_Print_Titles_1128">'[1]1_6'!#REF!</definedName>
    <definedName name="Excel_BuiltIn_Print_Titles_1129">'[1]1_6'!#REF!</definedName>
    <definedName name="Excel_BuiltIn_Print_Titles_113">'[1]1_6'!#REF!</definedName>
    <definedName name="Excel_BuiltIn_Print_Titles_114">'[1]1_6'!#REF!</definedName>
    <definedName name="Excel_BuiltIn_Print_Titles_115">'[1]1_6'!#REF!</definedName>
    <definedName name="Excel_BuiltIn_Print_Titles_116">'[1]1_6'!#REF!</definedName>
    <definedName name="Excel_BuiltIn_Print_Titles_117">'[1]1_6'!#REF!</definedName>
    <definedName name="Excel_BuiltIn_Print_Titles_118">'[1]1_6'!#REF!</definedName>
    <definedName name="Excel_BuiltIn_Print_Titles_119">'[1]1_6'!#REF!</definedName>
    <definedName name="Excel_BuiltIn_Print_Titles_12">'[1]1_7'!#REF!</definedName>
    <definedName name="Excel_BuiltIn_Print_Titles_121">'[1]1_7'!#REF!</definedName>
    <definedName name="Excel_BuiltIn_Print_Titles_1210">'[1]1_7'!#REF!</definedName>
    <definedName name="Excel_BuiltIn_Print_Titles_1211">'[1]1_7'!#REF!</definedName>
    <definedName name="Excel_BuiltIn_Print_Titles_1212">'[1]1_7'!#REF!</definedName>
    <definedName name="Excel_BuiltIn_Print_Titles_1213">'[1]1_7'!#REF!</definedName>
    <definedName name="Excel_BuiltIn_Print_Titles_1214">'[1]1_7'!#REF!</definedName>
    <definedName name="Excel_BuiltIn_Print_Titles_1215">'[1]1_7'!#REF!</definedName>
    <definedName name="Excel_BuiltIn_Print_Titles_1216">'[1]1_7'!#REF!</definedName>
    <definedName name="Excel_BuiltIn_Print_Titles_1217">'[1]1_7'!#REF!</definedName>
    <definedName name="Excel_BuiltIn_Print_Titles_1218">'[1]1_7'!#REF!</definedName>
    <definedName name="Excel_BuiltIn_Print_Titles_1219">'[1]1_7'!#REF!</definedName>
    <definedName name="Excel_BuiltIn_Print_Titles_122">'[1]1_7'!#REF!</definedName>
    <definedName name="Excel_BuiltIn_Print_Titles_1220">'[1]1_7'!#REF!</definedName>
    <definedName name="Excel_BuiltIn_Print_Titles_1221">'[1]1_7'!#REF!</definedName>
    <definedName name="Excel_BuiltIn_Print_Titles_1222">'[1]1_7'!#REF!</definedName>
    <definedName name="Excel_BuiltIn_Print_Titles_1223">'[1]1_7'!#REF!</definedName>
    <definedName name="Excel_BuiltIn_Print_Titles_1224">'[1]1_7'!#REF!</definedName>
    <definedName name="Excel_BuiltIn_Print_Titles_1225">'[1]1_7'!#REF!</definedName>
    <definedName name="Excel_BuiltIn_Print_Titles_1226">'[1]1_7'!#REF!</definedName>
    <definedName name="Excel_BuiltIn_Print_Titles_1227">'[1]1_7'!#REF!</definedName>
    <definedName name="Excel_BuiltIn_Print_Titles_1228">'[1]1_7'!#REF!</definedName>
    <definedName name="Excel_BuiltIn_Print_Titles_1229">'[1]1_7'!#REF!</definedName>
    <definedName name="Excel_BuiltIn_Print_Titles_123">'[1]1_7'!#REF!</definedName>
    <definedName name="Excel_BuiltIn_Print_Titles_124">'[1]1_7'!#REF!</definedName>
    <definedName name="Excel_BuiltIn_Print_Titles_125">'[1]1_7'!#REF!</definedName>
    <definedName name="Excel_BuiltIn_Print_Titles_126">'[1]1_7'!#REF!</definedName>
    <definedName name="Excel_BuiltIn_Print_Titles_127">'[1]1_7'!#REF!</definedName>
    <definedName name="Excel_BuiltIn_Print_Titles_128">'[1]1_7'!#REF!</definedName>
    <definedName name="Excel_BuiltIn_Print_Titles_129">'[1]1_7'!#REF!</definedName>
    <definedName name="Excel_BuiltIn_Print_Titles_13">'[1]1_8'!#REF!</definedName>
    <definedName name="Excel_BuiltIn_Print_Titles_131">'[1]1_8'!#REF!</definedName>
    <definedName name="Excel_BuiltIn_Print_Titles_1310">'[1]1_8'!#REF!</definedName>
    <definedName name="Excel_BuiltIn_Print_Titles_1311">'[1]1_8'!#REF!</definedName>
    <definedName name="Excel_BuiltIn_Print_Titles_1312">'[1]1_8'!#REF!</definedName>
    <definedName name="Excel_BuiltIn_Print_Titles_1313">'[1]1_8'!#REF!</definedName>
    <definedName name="Excel_BuiltIn_Print_Titles_1314">'[1]1_8'!#REF!</definedName>
    <definedName name="Excel_BuiltIn_Print_Titles_1315">'[1]1_8'!#REF!</definedName>
    <definedName name="Excel_BuiltIn_Print_Titles_1316">'[1]1_8'!#REF!</definedName>
    <definedName name="Excel_BuiltIn_Print_Titles_1317">'[1]1_8'!#REF!</definedName>
    <definedName name="Excel_BuiltIn_Print_Titles_1318">'[1]1_8'!#REF!</definedName>
    <definedName name="Excel_BuiltIn_Print_Titles_1319">'[1]1_8'!#REF!</definedName>
    <definedName name="Excel_BuiltIn_Print_Titles_132">'[1]1_8'!#REF!</definedName>
    <definedName name="Excel_BuiltIn_Print_Titles_1320">'[1]1_8'!#REF!</definedName>
    <definedName name="Excel_BuiltIn_Print_Titles_1321">'[1]1_8'!#REF!</definedName>
    <definedName name="Excel_BuiltIn_Print_Titles_1322">'[1]1_8'!#REF!</definedName>
    <definedName name="Excel_BuiltIn_Print_Titles_1323">'[1]1_8'!#REF!</definedName>
    <definedName name="Excel_BuiltIn_Print_Titles_1324">'[1]1_8'!#REF!</definedName>
    <definedName name="Excel_BuiltIn_Print_Titles_1325">'[1]1_8'!#REF!</definedName>
    <definedName name="Excel_BuiltIn_Print_Titles_1326">'[1]1_8'!#REF!</definedName>
    <definedName name="Excel_BuiltIn_Print_Titles_1327">'[1]1_8'!#REF!</definedName>
    <definedName name="Excel_BuiltIn_Print_Titles_1328">'[1]1_8'!#REF!</definedName>
    <definedName name="Excel_BuiltIn_Print_Titles_1329">'[1]1_8'!#REF!</definedName>
    <definedName name="Excel_BuiltIn_Print_Titles_133">'[1]1_8'!#REF!</definedName>
    <definedName name="Excel_BuiltIn_Print_Titles_134">'[1]1_8'!#REF!</definedName>
    <definedName name="Excel_BuiltIn_Print_Titles_135">'[1]1_8'!#REF!</definedName>
    <definedName name="Excel_BuiltIn_Print_Titles_136">'[1]1_8'!#REF!</definedName>
    <definedName name="Excel_BuiltIn_Print_Titles_137">'[1]1_8'!#REF!</definedName>
    <definedName name="Excel_BuiltIn_Print_Titles_138">'[1]1_8'!#REF!</definedName>
    <definedName name="Excel_BuiltIn_Print_Titles_139">'[1]1_8'!#REF!</definedName>
    <definedName name="Excel_BuiltIn_Print_Titles_14">'[1]1_9'!#REF!</definedName>
    <definedName name="Excel_BuiltIn_Print_Titles_141">'[1]1_9'!#REF!</definedName>
    <definedName name="Excel_BuiltIn_Print_Titles_1410">'[1]1_9'!#REF!</definedName>
    <definedName name="Excel_BuiltIn_Print_Titles_1411">'[1]1_9'!#REF!</definedName>
    <definedName name="Excel_BuiltIn_Print_Titles_1412">'[1]1_9'!#REF!</definedName>
    <definedName name="Excel_BuiltIn_Print_Titles_1413">'[1]1_9'!#REF!</definedName>
    <definedName name="Excel_BuiltIn_Print_Titles_1414">'[1]1_9'!#REF!</definedName>
    <definedName name="Excel_BuiltIn_Print_Titles_1415">'[1]1_9'!#REF!</definedName>
    <definedName name="Excel_BuiltIn_Print_Titles_1416">'[1]1_9'!#REF!</definedName>
    <definedName name="Excel_BuiltIn_Print_Titles_1417">'[1]1_9'!#REF!</definedName>
    <definedName name="Excel_BuiltIn_Print_Titles_1418">'[1]1_9'!#REF!</definedName>
    <definedName name="Excel_BuiltIn_Print_Titles_1419">'[1]1_9'!#REF!</definedName>
    <definedName name="Excel_BuiltIn_Print_Titles_142">'[1]1_9'!#REF!</definedName>
    <definedName name="Excel_BuiltIn_Print_Titles_1420">'[1]1_9'!#REF!</definedName>
    <definedName name="Excel_BuiltIn_Print_Titles_1421">'[1]1_9'!#REF!</definedName>
    <definedName name="Excel_BuiltIn_Print_Titles_1422">'[1]1_9'!#REF!</definedName>
    <definedName name="Excel_BuiltIn_Print_Titles_1423">'[1]1_9'!#REF!</definedName>
    <definedName name="Excel_BuiltIn_Print_Titles_1424">'[1]1_9'!#REF!</definedName>
    <definedName name="Excel_BuiltIn_Print_Titles_1425">'[1]1_9'!#REF!</definedName>
    <definedName name="Excel_BuiltIn_Print_Titles_1426">'[1]1_9'!#REF!</definedName>
    <definedName name="Excel_BuiltIn_Print_Titles_1427">'[1]1_9'!#REF!</definedName>
    <definedName name="Excel_BuiltIn_Print_Titles_1428">'[1]1_9'!#REF!</definedName>
    <definedName name="Excel_BuiltIn_Print_Titles_1429">'[1]1_9'!#REF!</definedName>
    <definedName name="Excel_BuiltIn_Print_Titles_143">'[1]1_9'!#REF!</definedName>
    <definedName name="Excel_BuiltIn_Print_Titles_144">'[1]1_9'!#REF!</definedName>
    <definedName name="Excel_BuiltIn_Print_Titles_145">'[1]1_9'!#REF!</definedName>
    <definedName name="Excel_BuiltIn_Print_Titles_146">'[1]1_9'!#REF!</definedName>
    <definedName name="Excel_BuiltIn_Print_Titles_147">'[1]1_9'!#REF!</definedName>
    <definedName name="Excel_BuiltIn_Print_Titles_148">'[1]1_9'!#REF!</definedName>
    <definedName name="Excel_BuiltIn_Print_Titles_149">'[1]1_9'!#REF!</definedName>
    <definedName name="Excel_BuiltIn_Print_Titles_15">'[1]1_10'!#REF!</definedName>
    <definedName name="Excel_BuiltIn_Print_Titles_151">'[1]1_10'!#REF!</definedName>
    <definedName name="Excel_BuiltIn_Print_Titles_1510">'[1]1_10'!#REF!</definedName>
    <definedName name="Excel_BuiltIn_Print_Titles_1511">'[1]1_10'!#REF!</definedName>
    <definedName name="Excel_BuiltIn_Print_Titles_1512">'[1]1_10'!#REF!</definedName>
    <definedName name="Excel_BuiltIn_Print_Titles_1513">'[1]1_10'!#REF!</definedName>
    <definedName name="Excel_BuiltIn_Print_Titles_1514">'[1]1_10'!#REF!</definedName>
    <definedName name="Excel_BuiltIn_Print_Titles_1515">'[1]1_10'!#REF!</definedName>
    <definedName name="Excel_BuiltIn_Print_Titles_1516">'[1]1_10'!#REF!</definedName>
    <definedName name="Excel_BuiltIn_Print_Titles_1517">'[1]1_10'!#REF!</definedName>
    <definedName name="Excel_BuiltIn_Print_Titles_1518">'[1]1_10'!#REF!</definedName>
    <definedName name="Excel_BuiltIn_Print_Titles_1519">'[1]1_10'!#REF!</definedName>
    <definedName name="Excel_BuiltIn_Print_Titles_152">'[1]1_10'!#REF!</definedName>
    <definedName name="Excel_BuiltIn_Print_Titles_1520">'[1]1_10'!#REF!</definedName>
    <definedName name="Excel_BuiltIn_Print_Titles_1521">'[1]1_10'!#REF!</definedName>
    <definedName name="Excel_BuiltIn_Print_Titles_1522">'[1]1_10'!#REF!</definedName>
    <definedName name="Excel_BuiltIn_Print_Titles_1523">'[1]1_10'!#REF!</definedName>
    <definedName name="Excel_BuiltIn_Print_Titles_1524">'[1]1_10'!#REF!</definedName>
    <definedName name="Excel_BuiltIn_Print_Titles_1525">'[1]1_10'!#REF!</definedName>
    <definedName name="Excel_BuiltIn_Print_Titles_1526">'[1]1_10'!#REF!</definedName>
    <definedName name="Excel_BuiltIn_Print_Titles_1527">'[1]1_10'!#REF!</definedName>
    <definedName name="Excel_BuiltIn_Print_Titles_1528">'[1]1_10'!#REF!</definedName>
    <definedName name="Excel_BuiltIn_Print_Titles_1529">'[1]1_10'!#REF!</definedName>
    <definedName name="Excel_BuiltIn_Print_Titles_153">'[1]1_10'!#REF!</definedName>
    <definedName name="Excel_BuiltIn_Print_Titles_154">'[1]1_10'!#REF!</definedName>
    <definedName name="Excel_BuiltIn_Print_Titles_155">'[1]1_10'!#REF!</definedName>
    <definedName name="Excel_BuiltIn_Print_Titles_156">'[1]1_10'!#REF!</definedName>
    <definedName name="Excel_BuiltIn_Print_Titles_157">'[1]1_10'!#REF!</definedName>
    <definedName name="Excel_BuiltIn_Print_Titles_158">'[1]1_10'!#REF!</definedName>
    <definedName name="Excel_BuiltIn_Print_Titles_159">'[1]1_10'!#REF!</definedName>
    <definedName name="Excel_BuiltIn_Print_Titles_16">'[1]1_11'!#REF!</definedName>
    <definedName name="Excel_BuiltIn_Print_Titles_161">'[1]1_11'!#REF!</definedName>
    <definedName name="Excel_BuiltIn_Print_Titles_1610">'[1]1_11'!#REF!</definedName>
    <definedName name="Excel_BuiltIn_Print_Titles_1611">'[1]1_11'!#REF!</definedName>
    <definedName name="Excel_BuiltIn_Print_Titles_1612">'[1]1_11'!#REF!</definedName>
    <definedName name="Excel_BuiltIn_Print_Titles_1613">'[1]1_11'!#REF!</definedName>
    <definedName name="Excel_BuiltIn_Print_Titles_1614">'[1]1_11'!#REF!</definedName>
    <definedName name="Excel_BuiltIn_Print_Titles_1615">'[1]1_11'!#REF!</definedName>
    <definedName name="Excel_BuiltIn_Print_Titles_1616">'[1]1_11'!#REF!</definedName>
    <definedName name="Excel_BuiltIn_Print_Titles_1617">'[1]1_11'!#REF!</definedName>
    <definedName name="Excel_BuiltIn_Print_Titles_1618">'[1]1_11'!#REF!</definedName>
    <definedName name="Excel_BuiltIn_Print_Titles_1619">'[1]1_11'!#REF!</definedName>
    <definedName name="Excel_BuiltIn_Print_Titles_162">'[1]1_11'!#REF!</definedName>
    <definedName name="Excel_BuiltIn_Print_Titles_1620">'[1]1_11'!#REF!</definedName>
    <definedName name="Excel_BuiltIn_Print_Titles_1621">'[1]1_11'!#REF!</definedName>
    <definedName name="Excel_BuiltIn_Print_Titles_1622">'[1]1_11'!#REF!</definedName>
    <definedName name="Excel_BuiltIn_Print_Titles_1623">'[1]1_11'!#REF!</definedName>
    <definedName name="Excel_BuiltIn_Print_Titles_1624">'[1]1_11'!#REF!</definedName>
    <definedName name="Excel_BuiltIn_Print_Titles_1625">'[1]1_11'!#REF!</definedName>
    <definedName name="Excel_BuiltIn_Print_Titles_1626">'[1]1_11'!#REF!</definedName>
    <definedName name="Excel_BuiltIn_Print_Titles_1627">'[1]1_11'!#REF!</definedName>
    <definedName name="Excel_BuiltIn_Print_Titles_1628">'[1]1_11'!#REF!</definedName>
    <definedName name="Excel_BuiltIn_Print_Titles_1629">'[1]1_11'!#REF!</definedName>
    <definedName name="Excel_BuiltIn_Print_Titles_163">'[1]1_11'!#REF!</definedName>
    <definedName name="Excel_BuiltIn_Print_Titles_164">'[1]1_11'!#REF!</definedName>
    <definedName name="Excel_BuiltIn_Print_Titles_165">'[1]1_11'!#REF!</definedName>
    <definedName name="Excel_BuiltIn_Print_Titles_166">'[1]1_11'!#REF!</definedName>
    <definedName name="Excel_BuiltIn_Print_Titles_167">'[1]1_11'!#REF!</definedName>
    <definedName name="Excel_BuiltIn_Print_Titles_168">'[1]1_11'!#REF!</definedName>
    <definedName name="Excel_BuiltIn_Print_Titles_169">'[1]1_11'!#REF!</definedName>
    <definedName name="Excel_BuiltIn_Print_Titles_17">'[1]1_12'!#REF!</definedName>
    <definedName name="Excel_BuiltIn_Print_Titles_171">'[1]1_12'!#REF!</definedName>
    <definedName name="Excel_BuiltIn_Print_Titles_1710">'[1]1_12'!#REF!</definedName>
    <definedName name="Excel_BuiltIn_Print_Titles_1711">'[1]1_12'!#REF!</definedName>
    <definedName name="Excel_BuiltIn_Print_Titles_1712">'[1]1_12'!#REF!</definedName>
    <definedName name="Excel_BuiltIn_Print_Titles_1713">'[1]1_12'!#REF!</definedName>
    <definedName name="Excel_BuiltIn_Print_Titles_1714">'[1]1_12'!#REF!</definedName>
    <definedName name="Excel_BuiltIn_Print_Titles_1715">'[1]1_12'!#REF!</definedName>
    <definedName name="Excel_BuiltIn_Print_Titles_1716">'[1]1_12'!#REF!</definedName>
    <definedName name="Excel_BuiltIn_Print_Titles_1717">'[1]1_12'!#REF!</definedName>
    <definedName name="Excel_BuiltIn_Print_Titles_1718">'[1]1_12'!#REF!</definedName>
    <definedName name="Excel_BuiltIn_Print_Titles_1719">'[1]1_12'!#REF!</definedName>
    <definedName name="Excel_BuiltIn_Print_Titles_172">'[1]1_12'!#REF!</definedName>
    <definedName name="Excel_BuiltIn_Print_Titles_1720">'[1]1_12'!#REF!</definedName>
    <definedName name="Excel_BuiltIn_Print_Titles_1721">'[1]1_12'!#REF!</definedName>
    <definedName name="Excel_BuiltIn_Print_Titles_1722">'[1]1_12'!#REF!</definedName>
    <definedName name="Excel_BuiltIn_Print_Titles_1723">'[1]1_12'!#REF!</definedName>
    <definedName name="Excel_BuiltIn_Print_Titles_1724">'[1]1_12'!#REF!</definedName>
    <definedName name="Excel_BuiltIn_Print_Titles_1725">'[1]1_12'!#REF!</definedName>
    <definedName name="Excel_BuiltIn_Print_Titles_1726">'[1]1_12'!#REF!</definedName>
    <definedName name="Excel_BuiltIn_Print_Titles_1727">'[1]1_12'!#REF!</definedName>
    <definedName name="Excel_BuiltIn_Print_Titles_1728">'[1]1_12'!#REF!</definedName>
    <definedName name="Excel_BuiltIn_Print_Titles_1729">'[1]1_12'!#REF!</definedName>
    <definedName name="Excel_BuiltIn_Print_Titles_173">'[1]1_12'!#REF!</definedName>
    <definedName name="Excel_BuiltIn_Print_Titles_174">'[1]1_12'!#REF!</definedName>
    <definedName name="Excel_BuiltIn_Print_Titles_175">'[1]1_12'!#REF!</definedName>
    <definedName name="Excel_BuiltIn_Print_Titles_176">'[1]1_12'!#REF!</definedName>
    <definedName name="Excel_BuiltIn_Print_Titles_177">'[1]1_12'!#REF!</definedName>
    <definedName name="Excel_BuiltIn_Print_Titles_178">'[1]1_12'!#REF!</definedName>
    <definedName name="Excel_BuiltIn_Print_Titles_179">'[1]1_12'!#REF!</definedName>
    <definedName name="Excel_BuiltIn_Print_Titles_18">'[1]1_13'!#REF!</definedName>
    <definedName name="Excel_BuiltIn_Print_Titles_181">'[1]1_13'!#REF!</definedName>
    <definedName name="Excel_BuiltIn_Print_Titles_1810">'[1]1_13'!#REF!</definedName>
    <definedName name="Excel_BuiltIn_Print_Titles_1811">'[1]1_13'!#REF!</definedName>
    <definedName name="Excel_BuiltIn_Print_Titles_1812">'[1]1_13'!#REF!</definedName>
    <definedName name="Excel_BuiltIn_Print_Titles_1813">'[1]1_13'!#REF!</definedName>
    <definedName name="Excel_BuiltIn_Print_Titles_1814">'[1]1_13'!#REF!</definedName>
    <definedName name="Excel_BuiltIn_Print_Titles_1815">'[1]1_13'!#REF!</definedName>
    <definedName name="Excel_BuiltIn_Print_Titles_1816">'[1]1_13'!#REF!</definedName>
    <definedName name="Excel_BuiltIn_Print_Titles_1817">'[1]1_13'!#REF!</definedName>
    <definedName name="Excel_BuiltIn_Print_Titles_1818">'[1]1_13'!#REF!</definedName>
    <definedName name="Excel_BuiltIn_Print_Titles_1819">'[1]1_13'!#REF!</definedName>
    <definedName name="Excel_BuiltIn_Print_Titles_182">'[1]1_13'!#REF!</definedName>
    <definedName name="Excel_BuiltIn_Print_Titles_1820">'[1]1_13'!#REF!</definedName>
    <definedName name="Excel_BuiltIn_Print_Titles_1821">'[1]1_13'!#REF!</definedName>
    <definedName name="Excel_BuiltIn_Print_Titles_1822">'[1]1_13'!#REF!</definedName>
    <definedName name="Excel_BuiltIn_Print_Titles_1823">'[1]1_13'!#REF!</definedName>
    <definedName name="Excel_BuiltIn_Print_Titles_1824">'[1]1_13'!#REF!</definedName>
    <definedName name="Excel_BuiltIn_Print_Titles_1825">'[1]1_13'!#REF!</definedName>
    <definedName name="Excel_BuiltIn_Print_Titles_1826">'[1]1_13'!#REF!</definedName>
    <definedName name="Excel_BuiltIn_Print_Titles_1827">'[1]1_13'!#REF!</definedName>
    <definedName name="Excel_BuiltIn_Print_Titles_1828">'[1]1_13'!#REF!</definedName>
    <definedName name="Excel_BuiltIn_Print_Titles_1829">'[1]1_13'!#REF!</definedName>
    <definedName name="Excel_BuiltIn_Print_Titles_183">'[1]1_13'!#REF!</definedName>
    <definedName name="Excel_BuiltIn_Print_Titles_184">'[1]1_13'!#REF!</definedName>
    <definedName name="Excel_BuiltIn_Print_Titles_185">'[1]1_13'!#REF!</definedName>
    <definedName name="Excel_BuiltIn_Print_Titles_186">'[1]1_13'!#REF!</definedName>
    <definedName name="Excel_BuiltIn_Print_Titles_187">'[1]1_13'!#REF!</definedName>
    <definedName name="Excel_BuiltIn_Print_Titles_188">'[1]1_13'!#REF!</definedName>
    <definedName name="Excel_BuiltIn_Print_Titles_189">'[1]1_13'!#REF!</definedName>
    <definedName name="Excel_BuiltIn_Print_Titles_19">'[1]1_14'!#REF!</definedName>
    <definedName name="Excel_BuiltIn_Print_Titles_191">'[1]1_14'!#REF!</definedName>
    <definedName name="Excel_BuiltIn_Print_Titles_1910">'[1]1_14'!#REF!</definedName>
    <definedName name="Excel_BuiltIn_Print_Titles_1911">'[1]1_14'!#REF!</definedName>
    <definedName name="Excel_BuiltIn_Print_Titles_1912">'[1]1_14'!#REF!</definedName>
    <definedName name="Excel_BuiltIn_Print_Titles_1913">'[1]1_14'!#REF!</definedName>
    <definedName name="Excel_BuiltIn_Print_Titles_1914">'[1]1_14'!#REF!</definedName>
    <definedName name="Excel_BuiltIn_Print_Titles_1915">'[1]1_14'!#REF!</definedName>
    <definedName name="Excel_BuiltIn_Print_Titles_1916">'[1]1_14'!#REF!</definedName>
    <definedName name="Excel_BuiltIn_Print_Titles_1917">'[1]1_14'!#REF!</definedName>
    <definedName name="Excel_BuiltIn_Print_Titles_1918">'[1]1_14'!#REF!</definedName>
    <definedName name="Excel_BuiltIn_Print_Titles_1919">'[1]1_14'!#REF!</definedName>
    <definedName name="Excel_BuiltIn_Print_Titles_192">'[1]1_14'!#REF!</definedName>
    <definedName name="Excel_BuiltIn_Print_Titles_1920">'[1]1_14'!#REF!</definedName>
    <definedName name="Excel_BuiltIn_Print_Titles_1921">'[1]1_14'!#REF!</definedName>
    <definedName name="Excel_BuiltIn_Print_Titles_1922">'[1]1_14'!#REF!</definedName>
    <definedName name="Excel_BuiltIn_Print_Titles_1923">'[1]1_14'!#REF!</definedName>
    <definedName name="Excel_BuiltIn_Print_Titles_1924">'[1]1_14'!#REF!</definedName>
    <definedName name="Excel_BuiltIn_Print_Titles_1925">'[1]1_14'!#REF!</definedName>
    <definedName name="Excel_BuiltIn_Print_Titles_1926">'[1]1_14'!#REF!</definedName>
    <definedName name="Excel_BuiltIn_Print_Titles_1927">'[1]1_14'!#REF!</definedName>
    <definedName name="Excel_BuiltIn_Print_Titles_1928">'[1]1_14'!#REF!</definedName>
    <definedName name="Excel_BuiltIn_Print_Titles_1929">'[1]1_14'!#REF!</definedName>
    <definedName name="Excel_BuiltIn_Print_Titles_193">'[1]1_14'!#REF!</definedName>
    <definedName name="Excel_BuiltIn_Print_Titles_194">'[1]1_14'!#REF!</definedName>
    <definedName name="Excel_BuiltIn_Print_Titles_195">'[1]1_14'!#REF!</definedName>
    <definedName name="Excel_BuiltIn_Print_Titles_196">'[1]1_14'!#REF!</definedName>
    <definedName name="Excel_BuiltIn_Print_Titles_197">'[1]1_14'!#REF!</definedName>
    <definedName name="Excel_BuiltIn_Print_Titles_198">'[1]1_14'!#REF!</definedName>
    <definedName name="Excel_BuiltIn_Print_Titles_199">'[1]1_14'!#REF!</definedName>
    <definedName name="Excel_BuiltIn_Print_Titles_20">'[1]1_15'!#REF!</definedName>
    <definedName name="Excel_BuiltIn_Print_Titles_201">'[1]1_15'!#REF!</definedName>
    <definedName name="Excel_BuiltIn_Print_Titles_2010">'[1]1_15'!#REF!</definedName>
    <definedName name="Excel_BuiltIn_Print_Titles_2011">'[1]1_15'!#REF!</definedName>
    <definedName name="Excel_BuiltIn_Print_Titles_2012">'[1]1_15'!#REF!</definedName>
    <definedName name="Excel_BuiltIn_Print_Titles_2013">'[1]1_15'!#REF!</definedName>
    <definedName name="Excel_BuiltIn_Print_Titles_2014">'[1]1_15'!#REF!</definedName>
    <definedName name="Excel_BuiltIn_Print_Titles_2015">'[1]1_15'!#REF!</definedName>
    <definedName name="Excel_BuiltIn_Print_Titles_2016">'[1]1_15'!#REF!</definedName>
    <definedName name="Excel_BuiltIn_Print_Titles_2017">'[1]1_15'!#REF!</definedName>
    <definedName name="Excel_BuiltIn_Print_Titles_2018">'[1]1_15'!#REF!</definedName>
    <definedName name="Excel_BuiltIn_Print_Titles_2019">'[1]1_15'!#REF!</definedName>
    <definedName name="Excel_BuiltIn_Print_Titles_202">'[1]1_15'!#REF!</definedName>
    <definedName name="Excel_BuiltIn_Print_Titles_2020">'[1]1_15'!#REF!</definedName>
    <definedName name="Excel_BuiltIn_Print_Titles_2021">'[1]1_15'!#REF!</definedName>
    <definedName name="Excel_BuiltIn_Print_Titles_2022">'[1]1_15'!#REF!</definedName>
    <definedName name="Excel_BuiltIn_Print_Titles_2023">'[1]1_15'!#REF!</definedName>
    <definedName name="Excel_BuiltIn_Print_Titles_2024">'[1]1_15'!#REF!</definedName>
    <definedName name="Excel_BuiltIn_Print_Titles_2025">'[1]1_15'!#REF!</definedName>
    <definedName name="Excel_BuiltIn_Print_Titles_2026">'[1]1_15'!#REF!</definedName>
    <definedName name="Excel_BuiltIn_Print_Titles_2027">'[1]1_15'!#REF!</definedName>
    <definedName name="Excel_BuiltIn_Print_Titles_2028">'[1]1_15'!#REF!</definedName>
    <definedName name="Excel_BuiltIn_Print_Titles_2029">'[1]1_15'!#REF!</definedName>
    <definedName name="Excel_BuiltIn_Print_Titles_203">'[1]1_15'!#REF!</definedName>
    <definedName name="Excel_BuiltIn_Print_Titles_204">'[1]1_15'!#REF!</definedName>
    <definedName name="Excel_BuiltIn_Print_Titles_205">'[1]1_15'!#REF!</definedName>
    <definedName name="Excel_BuiltIn_Print_Titles_206">'[1]1_15'!#REF!</definedName>
    <definedName name="Excel_BuiltIn_Print_Titles_207">'[1]1_15'!#REF!</definedName>
    <definedName name="Excel_BuiltIn_Print_Titles_208">'[1]1_15'!#REF!</definedName>
    <definedName name="Excel_BuiltIn_Print_Titles_209">'[1]1_15'!#REF!</definedName>
    <definedName name="Excel_BuiltIn_Print_Titles_21">'[1]1_16'!#REF!</definedName>
    <definedName name="Excel_BuiltIn_Print_Titles_211">'[1]1_16'!#REF!</definedName>
    <definedName name="Excel_BuiltIn_Print_Titles_2110">'[1]1_16'!#REF!</definedName>
    <definedName name="Excel_BuiltIn_Print_Titles_2111">'[1]1_16'!#REF!</definedName>
    <definedName name="Excel_BuiltIn_Print_Titles_2112">'[1]1_16'!#REF!</definedName>
    <definedName name="Excel_BuiltIn_Print_Titles_2113">'[1]1_16'!#REF!</definedName>
    <definedName name="Excel_BuiltIn_Print_Titles_2114">'[1]1_16'!#REF!</definedName>
    <definedName name="Excel_BuiltIn_Print_Titles_2115">'[1]1_16'!#REF!</definedName>
    <definedName name="Excel_BuiltIn_Print_Titles_2116">'[1]1_16'!#REF!</definedName>
    <definedName name="Excel_BuiltIn_Print_Titles_2117">'[1]1_16'!#REF!</definedName>
    <definedName name="Excel_BuiltIn_Print_Titles_2118">'[1]1_16'!#REF!</definedName>
    <definedName name="Excel_BuiltIn_Print_Titles_2119">'[1]1_16'!#REF!</definedName>
    <definedName name="Excel_BuiltIn_Print_Titles_212">'[1]1_16'!#REF!</definedName>
    <definedName name="Excel_BuiltIn_Print_Titles_2120">'[1]1_16'!#REF!</definedName>
    <definedName name="Excel_BuiltIn_Print_Titles_2121">'[1]1_16'!#REF!</definedName>
    <definedName name="Excel_BuiltIn_Print_Titles_2122">'[1]1_16'!#REF!</definedName>
    <definedName name="Excel_BuiltIn_Print_Titles_2123">'[1]1_16'!#REF!</definedName>
    <definedName name="Excel_BuiltIn_Print_Titles_2124">'[1]1_16'!#REF!</definedName>
    <definedName name="Excel_BuiltIn_Print_Titles_2125">'[1]1_16'!#REF!</definedName>
    <definedName name="Excel_BuiltIn_Print_Titles_2126">'[1]1_16'!#REF!</definedName>
    <definedName name="Excel_BuiltIn_Print_Titles_2127">'[1]1_16'!#REF!</definedName>
    <definedName name="Excel_BuiltIn_Print_Titles_2128">'[1]1_16'!#REF!</definedName>
    <definedName name="Excel_BuiltIn_Print_Titles_2129">'[1]1_16'!#REF!</definedName>
    <definedName name="Excel_BuiltIn_Print_Titles_213">'[1]1_16'!#REF!</definedName>
    <definedName name="Excel_BuiltIn_Print_Titles_214">'[1]1_16'!#REF!</definedName>
    <definedName name="Excel_BuiltIn_Print_Titles_215">'[1]1_16'!#REF!</definedName>
    <definedName name="Excel_BuiltIn_Print_Titles_216">'[1]1_16'!#REF!</definedName>
    <definedName name="Excel_BuiltIn_Print_Titles_217">'[1]1_16'!#REF!</definedName>
    <definedName name="Excel_BuiltIn_Print_Titles_218">'[1]1_16'!#REF!</definedName>
    <definedName name="Excel_BuiltIn_Print_Titles_219">'[1]1_16'!#REF!</definedName>
    <definedName name="Excel_BuiltIn_Print_Titles_22">'[1]1_17'!#REF!</definedName>
    <definedName name="Excel_BuiltIn_Print_Titles_221">'[1]1_17'!#REF!</definedName>
    <definedName name="Excel_BuiltIn_Print_Titles_2210">'[1]1_17'!#REF!</definedName>
    <definedName name="Excel_BuiltIn_Print_Titles_2211">'[1]1_17'!#REF!</definedName>
    <definedName name="Excel_BuiltIn_Print_Titles_2212">'[1]1_17'!#REF!</definedName>
    <definedName name="Excel_BuiltIn_Print_Titles_2213">'[1]1_17'!#REF!</definedName>
    <definedName name="Excel_BuiltIn_Print_Titles_2214">'[1]1_17'!#REF!</definedName>
    <definedName name="Excel_BuiltIn_Print_Titles_2215">'[1]1_17'!#REF!</definedName>
    <definedName name="Excel_BuiltIn_Print_Titles_2216">'[1]1_17'!#REF!</definedName>
    <definedName name="Excel_BuiltIn_Print_Titles_2217">'[1]1_17'!#REF!</definedName>
    <definedName name="Excel_BuiltIn_Print_Titles_2218">'[1]1_17'!#REF!</definedName>
    <definedName name="Excel_BuiltIn_Print_Titles_2219">'[1]1_17'!#REF!</definedName>
    <definedName name="Excel_BuiltIn_Print_Titles_222">'[1]1_17'!#REF!</definedName>
    <definedName name="Excel_BuiltIn_Print_Titles_2220">'[1]1_17'!#REF!</definedName>
    <definedName name="Excel_BuiltIn_Print_Titles_2221">'[1]1_17'!#REF!</definedName>
    <definedName name="Excel_BuiltIn_Print_Titles_2222">'[1]1_17'!#REF!</definedName>
    <definedName name="Excel_BuiltIn_Print_Titles_2223">'[1]1_17'!#REF!</definedName>
    <definedName name="Excel_BuiltIn_Print_Titles_2224">'[1]1_17'!#REF!</definedName>
    <definedName name="Excel_BuiltIn_Print_Titles_2225">'[1]1_17'!#REF!</definedName>
    <definedName name="Excel_BuiltIn_Print_Titles_2226">'[1]1_17'!#REF!</definedName>
    <definedName name="Excel_BuiltIn_Print_Titles_2227">'[1]1_17'!#REF!</definedName>
    <definedName name="Excel_BuiltIn_Print_Titles_2228">'[1]1_17'!#REF!</definedName>
    <definedName name="Excel_BuiltIn_Print_Titles_2229">'[1]1_17'!#REF!</definedName>
    <definedName name="Excel_BuiltIn_Print_Titles_223">'[1]1_17'!#REF!</definedName>
    <definedName name="Excel_BuiltIn_Print_Titles_224">'[1]1_17'!#REF!</definedName>
    <definedName name="Excel_BuiltIn_Print_Titles_225">'[1]1_17'!#REF!</definedName>
    <definedName name="Excel_BuiltIn_Print_Titles_226">'[1]1_17'!#REF!</definedName>
    <definedName name="Excel_BuiltIn_Print_Titles_227">'[1]1_17'!#REF!</definedName>
    <definedName name="Excel_BuiltIn_Print_Titles_228">'[1]1_17'!#REF!</definedName>
    <definedName name="Excel_BuiltIn_Print_Titles_229">'[1]1_17'!#REF!</definedName>
    <definedName name="Excel_BuiltIn_Print_Titles_23">'[1]1_18'!#REF!</definedName>
    <definedName name="Excel_BuiltIn_Print_Titles_231">'[1]1_18'!#REF!</definedName>
    <definedName name="Excel_BuiltIn_Print_Titles_2310">'[1]1_18'!#REF!</definedName>
    <definedName name="Excel_BuiltIn_Print_Titles_2311">'[1]1_18'!#REF!</definedName>
    <definedName name="Excel_BuiltIn_Print_Titles_2312">'[1]1_18'!#REF!</definedName>
    <definedName name="Excel_BuiltIn_Print_Titles_2313">'[1]1_18'!#REF!</definedName>
    <definedName name="Excel_BuiltIn_Print_Titles_2314">'[1]1_18'!#REF!</definedName>
    <definedName name="Excel_BuiltIn_Print_Titles_2315">'[1]1_18'!#REF!</definedName>
    <definedName name="Excel_BuiltIn_Print_Titles_2316">'[1]1_18'!#REF!</definedName>
    <definedName name="Excel_BuiltIn_Print_Titles_2317">'[1]1_18'!#REF!</definedName>
    <definedName name="Excel_BuiltIn_Print_Titles_2318">'[1]1_18'!#REF!</definedName>
    <definedName name="Excel_BuiltIn_Print_Titles_2319">'[1]1_18'!#REF!</definedName>
    <definedName name="Excel_BuiltIn_Print_Titles_232">'[1]1_18'!#REF!</definedName>
    <definedName name="Excel_BuiltIn_Print_Titles_2320">'[1]1_18'!#REF!</definedName>
    <definedName name="Excel_BuiltIn_Print_Titles_2321">'[1]1_18'!#REF!</definedName>
    <definedName name="Excel_BuiltIn_Print_Titles_2322">'[1]1_18'!#REF!</definedName>
    <definedName name="Excel_BuiltIn_Print_Titles_2323">'[1]1_18'!#REF!</definedName>
    <definedName name="Excel_BuiltIn_Print_Titles_2324">'[1]1_18'!#REF!</definedName>
    <definedName name="Excel_BuiltIn_Print_Titles_2325">'[1]1_18'!#REF!</definedName>
    <definedName name="Excel_BuiltIn_Print_Titles_2326">'[1]1_18'!#REF!</definedName>
    <definedName name="Excel_BuiltIn_Print_Titles_2327">'[1]1_18'!#REF!</definedName>
    <definedName name="Excel_BuiltIn_Print_Titles_2328">'[1]1_18'!#REF!</definedName>
    <definedName name="Excel_BuiltIn_Print_Titles_2329">'[1]1_18'!#REF!</definedName>
    <definedName name="Excel_BuiltIn_Print_Titles_233">'[1]1_18'!#REF!</definedName>
    <definedName name="Excel_BuiltIn_Print_Titles_234">'[1]1_18'!#REF!</definedName>
    <definedName name="Excel_BuiltIn_Print_Titles_235">'[1]1_18'!#REF!</definedName>
    <definedName name="Excel_BuiltIn_Print_Titles_236">'[1]1_18'!#REF!</definedName>
    <definedName name="Excel_BuiltIn_Print_Titles_237">'[1]1_18'!#REF!</definedName>
    <definedName name="Excel_BuiltIn_Print_Titles_238">'[1]1_18'!#REF!</definedName>
    <definedName name="Excel_BuiltIn_Print_Titles_239">'[1]1_18'!#REF!</definedName>
    <definedName name="Excel_BuiltIn_Print_Titles_24">'[1]2'!#REF!</definedName>
    <definedName name="Excel_BuiltIn_Print_Titles_241">'[1]2'!#REF!</definedName>
    <definedName name="Excel_BuiltIn_Print_Titles_2410">'[1]2'!#REF!</definedName>
    <definedName name="Excel_BuiltIn_Print_Titles_2411">'[1]2'!#REF!</definedName>
    <definedName name="Excel_BuiltIn_Print_Titles_2412">'[1]2'!#REF!</definedName>
    <definedName name="Excel_BuiltIn_Print_Titles_2413">'[1]2'!#REF!</definedName>
    <definedName name="Excel_BuiltIn_Print_Titles_2414">'[1]2'!#REF!</definedName>
    <definedName name="Excel_BuiltIn_Print_Titles_2415">'[1]2'!#REF!</definedName>
    <definedName name="Excel_BuiltIn_Print_Titles_2416">'[1]2'!#REF!</definedName>
    <definedName name="Excel_BuiltIn_Print_Titles_2417">'[1]2'!#REF!</definedName>
    <definedName name="Excel_BuiltIn_Print_Titles_2418">'[1]2'!#REF!</definedName>
    <definedName name="Excel_BuiltIn_Print_Titles_2419">'[1]2'!#REF!</definedName>
    <definedName name="Excel_BuiltIn_Print_Titles_242">'[1]2'!#REF!</definedName>
    <definedName name="Excel_BuiltIn_Print_Titles_2420">'[1]2'!#REF!</definedName>
    <definedName name="Excel_BuiltIn_Print_Titles_2421">'[1]2'!#REF!</definedName>
    <definedName name="Excel_BuiltIn_Print_Titles_2422">'[1]2'!#REF!</definedName>
    <definedName name="Excel_BuiltIn_Print_Titles_2423">'[1]2'!#REF!</definedName>
    <definedName name="Excel_BuiltIn_Print_Titles_2424">'[1]2'!#REF!</definedName>
    <definedName name="Excel_BuiltIn_Print_Titles_2425">'[1]2'!#REF!</definedName>
    <definedName name="Excel_BuiltIn_Print_Titles_2426">'[1]2'!#REF!</definedName>
    <definedName name="Excel_BuiltIn_Print_Titles_2427">'[1]2'!#REF!</definedName>
    <definedName name="Excel_BuiltIn_Print_Titles_2428">'[1]2'!#REF!</definedName>
    <definedName name="Excel_BuiltIn_Print_Titles_2429">'[1]2'!#REF!</definedName>
    <definedName name="Excel_BuiltIn_Print_Titles_243">'[1]2'!#REF!</definedName>
    <definedName name="Excel_BuiltIn_Print_Titles_244">'[1]2'!#REF!</definedName>
    <definedName name="Excel_BuiltIn_Print_Titles_245">'[1]2'!#REF!</definedName>
    <definedName name="Excel_BuiltIn_Print_Titles_246">'[1]2'!#REF!</definedName>
    <definedName name="Excel_BuiltIn_Print_Titles_247">'[1]2'!#REF!</definedName>
    <definedName name="Excel_BuiltIn_Print_Titles_248">'[1]2'!#REF!</definedName>
    <definedName name="Excel_BuiltIn_Print_Titles_249">'[1]2'!#REF!</definedName>
    <definedName name="Excel_BuiltIn_Print_Titles_25">'[1]3 '!#REF!</definedName>
    <definedName name="Excel_BuiltIn_Print_Titles_251">'[1]3 '!#REF!</definedName>
    <definedName name="Excel_BuiltIn_Print_Titles_2510">'[1]3 '!#REF!</definedName>
    <definedName name="Excel_BuiltIn_Print_Titles_2511">'[1]3 '!#REF!</definedName>
    <definedName name="Excel_BuiltIn_Print_Titles_2512">'[1]3 '!#REF!</definedName>
    <definedName name="Excel_BuiltIn_Print_Titles_2513">'[1]3 '!#REF!</definedName>
    <definedName name="Excel_BuiltIn_Print_Titles_2514">'[1]3 '!#REF!</definedName>
    <definedName name="Excel_BuiltIn_Print_Titles_2515">'[1]3 '!#REF!</definedName>
    <definedName name="Excel_BuiltIn_Print_Titles_2516">'[1]3 '!#REF!</definedName>
    <definedName name="Excel_BuiltIn_Print_Titles_2517">'[1]3 '!#REF!</definedName>
    <definedName name="Excel_BuiltIn_Print_Titles_2518">'[1]3 '!#REF!</definedName>
    <definedName name="Excel_BuiltIn_Print_Titles_2519">'[1]3 '!#REF!</definedName>
    <definedName name="Excel_BuiltIn_Print_Titles_252">'[1]3 '!#REF!</definedName>
    <definedName name="Excel_BuiltIn_Print_Titles_2520">'[1]3 '!#REF!</definedName>
    <definedName name="Excel_BuiltIn_Print_Titles_2521">'[1]3 '!#REF!</definedName>
    <definedName name="Excel_BuiltIn_Print_Titles_2522">'[1]3 '!#REF!</definedName>
    <definedName name="Excel_BuiltIn_Print_Titles_2523">'[1]3 '!#REF!</definedName>
    <definedName name="Excel_BuiltIn_Print_Titles_2524">'[1]3 '!#REF!</definedName>
    <definedName name="Excel_BuiltIn_Print_Titles_2525">'[1]3 '!#REF!</definedName>
    <definedName name="Excel_BuiltIn_Print_Titles_2526">'[1]3 '!#REF!</definedName>
    <definedName name="Excel_BuiltIn_Print_Titles_2527">'[1]3 '!#REF!</definedName>
    <definedName name="Excel_BuiltIn_Print_Titles_2528">'[1]3 '!#REF!</definedName>
    <definedName name="Excel_BuiltIn_Print_Titles_2529">'[1]3 '!#REF!</definedName>
    <definedName name="Excel_BuiltIn_Print_Titles_253">'[1]3 '!#REF!</definedName>
    <definedName name="Excel_BuiltIn_Print_Titles_254">'[1]3 '!#REF!</definedName>
    <definedName name="Excel_BuiltIn_Print_Titles_255">'[1]3 '!#REF!</definedName>
    <definedName name="Excel_BuiltIn_Print_Titles_256">'[1]3 '!#REF!</definedName>
    <definedName name="Excel_BuiltIn_Print_Titles_257">'[1]3 '!#REF!</definedName>
    <definedName name="Excel_BuiltIn_Print_Titles_258">'[1]3 '!#REF!</definedName>
    <definedName name="Excel_BuiltIn_Print_Titles_259">'[1]3 '!#REF!</definedName>
    <definedName name="Excel_BuiltIn_Print_Titles_26">'[1]4 '!#REF!</definedName>
    <definedName name="Excel_BuiltIn_Print_Titles_261">'[1]4 '!#REF!</definedName>
    <definedName name="Excel_BuiltIn_Print_Titles_2610">'[1]4 '!#REF!</definedName>
    <definedName name="Excel_BuiltIn_Print_Titles_2611">'[1]4 '!#REF!</definedName>
    <definedName name="Excel_BuiltIn_Print_Titles_2612">'[1]4 '!#REF!</definedName>
    <definedName name="Excel_BuiltIn_Print_Titles_2613">'[1]4 '!#REF!</definedName>
    <definedName name="Excel_BuiltIn_Print_Titles_2614">'[1]4 '!#REF!</definedName>
    <definedName name="Excel_BuiltIn_Print_Titles_2615">'[1]4 '!#REF!</definedName>
    <definedName name="Excel_BuiltIn_Print_Titles_2616">'[1]4 '!#REF!</definedName>
    <definedName name="Excel_BuiltIn_Print_Titles_2617">'[1]4 '!#REF!</definedName>
    <definedName name="Excel_BuiltIn_Print_Titles_2618">'[1]4 '!#REF!</definedName>
    <definedName name="Excel_BuiltIn_Print_Titles_2619">'[1]4 '!#REF!</definedName>
    <definedName name="Excel_BuiltIn_Print_Titles_262">'[1]4 '!#REF!</definedName>
    <definedName name="Excel_BuiltIn_Print_Titles_2620">'[1]4 '!#REF!</definedName>
    <definedName name="Excel_BuiltIn_Print_Titles_2621">'[1]4 '!#REF!</definedName>
    <definedName name="Excel_BuiltIn_Print_Titles_2622">'[1]4 '!#REF!</definedName>
    <definedName name="Excel_BuiltIn_Print_Titles_2623">'[1]4 '!#REF!</definedName>
    <definedName name="Excel_BuiltIn_Print_Titles_2624">'[1]4 '!#REF!</definedName>
    <definedName name="Excel_BuiltIn_Print_Titles_2625">'[1]4 '!#REF!</definedName>
    <definedName name="Excel_BuiltIn_Print_Titles_2626">'[1]4 '!#REF!</definedName>
    <definedName name="Excel_BuiltIn_Print_Titles_2627">'[1]4 '!#REF!</definedName>
    <definedName name="Excel_BuiltIn_Print_Titles_2628">'[1]4 '!#REF!</definedName>
    <definedName name="Excel_BuiltIn_Print_Titles_2629">'[1]4 '!#REF!</definedName>
    <definedName name="Excel_BuiltIn_Print_Titles_263">'[1]4 '!#REF!</definedName>
    <definedName name="Excel_BuiltIn_Print_Titles_264">'[1]4 '!#REF!</definedName>
    <definedName name="Excel_BuiltIn_Print_Titles_265">'[1]4 '!#REF!</definedName>
    <definedName name="Excel_BuiltIn_Print_Titles_266">'[1]4 '!#REF!</definedName>
    <definedName name="Excel_BuiltIn_Print_Titles_267">'[1]4 '!#REF!</definedName>
    <definedName name="Excel_BuiltIn_Print_Titles_268">'[1]4 '!#REF!</definedName>
    <definedName name="Excel_BuiltIn_Print_Titles_269">'[1]4 '!#REF!</definedName>
    <definedName name="Excel_BuiltIn_Print_Titles_27">'[1]5 '!#REF!</definedName>
    <definedName name="Excel_BuiltIn_Print_Titles_271">'[1]5 '!#REF!</definedName>
    <definedName name="Excel_BuiltIn_Print_Titles_2710">'[1]5 '!#REF!</definedName>
    <definedName name="Excel_BuiltIn_Print_Titles_2711">'[1]5 '!#REF!</definedName>
    <definedName name="Excel_BuiltIn_Print_Titles_2712">'[1]5 '!#REF!</definedName>
    <definedName name="Excel_BuiltIn_Print_Titles_2713">'[1]5 '!#REF!</definedName>
    <definedName name="Excel_BuiltIn_Print_Titles_2714">'[1]5 '!#REF!</definedName>
    <definedName name="Excel_BuiltIn_Print_Titles_2715">'[1]5 '!#REF!</definedName>
    <definedName name="Excel_BuiltIn_Print_Titles_2716">'[1]5 '!#REF!</definedName>
    <definedName name="Excel_BuiltIn_Print_Titles_2717">'[1]5 '!#REF!</definedName>
    <definedName name="Excel_BuiltIn_Print_Titles_2718">'[1]5 '!#REF!</definedName>
    <definedName name="Excel_BuiltIn_Print_Titles_2719">'[1]5 '!#REF!</definedName>
    <definedName name="Excel_BuiltIn_Print_Titles_272">'[1]5 '!#REF!</definedName>
    <definedName name="Excel_BuiltIn_Print_Titles_2720">'[1]5 '!#REF!</definedName>
    <definedName name="Excel_BuiltIn_Print_Titles_2721">'[1]5 '!#REF!</definedName>
    <definedName name="Excel_BuiltIn_Print_Titles_2722">'[1]5 '!#REF!</definedName>
    <definedName name="Excel_BuiltIn_Print_Titles_2723">'[1]5 '!#REF!</definedName>
    <definedName name="Excel_BuiltIn_Print_Titles_2724">'[1]5 '!#REF!</definedName>
    <definedName name="Excel_BuiltIn_Print_Titles_2725">'[1]5 '!#REF!</definedName>
    <definedName name="Excel_BuiltIn_Print_Titles_2726">'[1]5 '!#REF!</definedName>
    <definedName name="Excel_BuiltIn_Print_Titles_2727">'[1]5 '!#REF!</definedName>
    <definedName name="Excel_BuiltIn_Print_Titles_2728">'[1]5 '!#REF!</definedName>
    <definedName name="Excel_BuiltIn_Print_Titles_2729">'[1]5 '!#REF!</definedName>
    <definedName name="Excel_BuiltIn_Print_Titles_273">'[1]5 '!#REF!</definedName>
    <definedName name="Excel_BuiltIn_Print_Titles_274">'[1]5 '!#REF!</definedName>
    <definedName name="Excel_BuiltIn_Print_Titles_275">'[1]5 '!#REF!</definedName>
    <definedName name="Excel_BuiltIn_Print_Titles_276">'[1]5 '!#REF!</definedName>
    <definedName name="Excel_BuiltIn_Print_Titles_277">'[1]5 '!#REF!</definedName>
    <definedName name="Excel_BuiltIn_Print_Titles_278">'[1]5 '!#REF!</definedName>
    <definedName name="Excel_BuiltIn_Print_Titles_279">'[1]5 '!#REF!</definedName>
    <definedName name="Excel_BuiltIn_Print_Titles_28">'[1]6'!#REF!</definedName>
    <definedName name="Excel_BuiltIn_Print_Titles_281">'[1]6'!#REF!</definedName>
    <definedName name="Excel_BuiltIn_Print_Titles_2810">'[1]6'!#REF!</definedName>
    <definedName name="Excel_BuiltIn_Print_Titles_2811">'[1]6'!#REF!</definedName>
    <definedName name="Excel_BuiltIn_Print_Titles_2812">'[1]6'!#REF!</definedName>
    <definedName name="Excel_BuiltIn_Print_Titles_2813">'[1]6'!#REF!</definedName>
    <definedName name="Excel_BuiltIn_Print_Titles_2814">'[1]6'!#REF!</definedName>
    <definedName name="Excel_BuiltIn_Print_Titles_2815">'[1]6'!#REF!</definedName>
    <definedName name="Excel_BuiltIn_Print_Titles_2816">'[1]6'!#REF!</definedName>
    <definedName name="Excel_BuiltIn_Print_Titles_2817">'[1]6'!#REF!</definedName>
    <definedName name="Excel_BuiltIn_Print_Titles_2818">'[1]6'!#REF!</definedName>
    <definedName name="Excel_BuiltIn_Print_Titles_2819">'[1]6'!#REF!</definedName>
    <definedName name="Excel_BuiltIn_Print_Titles_282">'[1]6'!#REF!</definedName>
    <definedName name="Excel_BuiltIn_Print_Titles_2820">'[1]6'!#REF!</definedName>
    <definedName name="Excel_BuiltIn_Print_Titles_2821">'[1]6'!#REF!</definedName>
    <definedName name="Excel_BuiltIn_Print_Titles_2822">'[1]6'!#REF!</definedName>
    <definedName name="Excel_BuiltIn_Print_Titles_2823">'[1]6'!#REF!</definedName>
    <definedName name="Excel_BuiltIn_Print_Titles_2824">'[1]6'!#REF!</definedName>
    <definedName name="Excel_BuiltIn_Print_Titles_2825">'[1]6'!#REF!</definedName>
    <definedName name="Excel_BuiltIn_Print_Titles_2826">'[1]6'!#REF!</definedName>
    <definedName name="Excel_BuiltIn_Print_Titles_2827">'[1]6'!#REF!</definedName>
    <definedName name="Excel_BuiltIn_Print_Titles_2828">'[1]6'!#REF!</definedName>
    <definedName name="Excel_BuiltIn_Print_Titles_2829">'[1]6'!#REF!</definedName>
    <definedName name="Excel_BuiltIn_Print_Titles_283">'[1]6'!#REF!</definedName>
    <definedName name="Excel_BuiltIn_Print_Titles_284">'[1]6'!#REF!</definedName>
    <definedName name="Excel_BuiltIn_Print_Titles_285">'[1]6'!#REF!</definedName>
    <definedName name="Excel_BuiltIn_Print_Titles_286">'[1]6'!#REF!</definedName>
    <definedName name="Excel_BuiltIn_Print_Titles_287">'[1]6'!#REF!</definedName>
    <definedName name="Excel_BuiltIn_Print_Titles_288">'[1]6'!#REF!</definedName>
    <definedName name="Excel_BuiltIn_Print_Titles_289">'[1]6'!#REF!</definedName>
    <definedName name="Excel_BuiltIn_Print_Titles_32">'[1]10'!#REF!</definedName>
    <definedName name="Excel_BuiltIn_Print_Titles_321">'[1]10'!#REF!</definedName>
    <definedName name="Excel_BuiltIn_Print_Titles_3210">'[1]10'!#REF!</definedName>
    <definedName name="Excel_BuiltIn_Print_Titles_3211">'[1]10'!#REF!</definedName>
    <definedName name="Excel_BuiltIn_Print_Titles_3212">'[1]10'!#REF!</definedName>
    <definedName name="Excel_BuiltIn_Print_Titles_3213">'[1]10'!#REF!</definedName>
    <definedName name="Excel_BuiltIn_Print_Titles_3214">'[1]10'!#REF!</definedName>
    <definedName name="Excel_BuiltIn_Print_Titles_3215">'[1]10'!#REF!</definedName>
    <definedName name="Excel_BuiltIn_Print_Titles_3216">'[1]10'!#REF!</definedName>
    <definedName name="Excel_BuiltIn_Print_Titles_3217">'[1]10'!#REF!</definedName>
    <definedName name="Excel_BuiltIn_Print_Titles_3218">'[1]10'!#REF!</definedName>
    <definedName name="Excel_BuiltIn_Print_Titles_3219">'[1]10'!#REF!</definedName>
    <definedName name="Excel_BuiltIn_Print_Titles_322">'[1]10'!#REF!</definedName>
    <definedName name="Excel_BuiltIn_Print_Titles_3220">'[1]10'!#REF!</definedName>
    <definedName name="Excel_BuiltIn_Print_Titles_3221">'[1]10'!#REF!</definedName>
    <definedName name="Excel_BuiltIn_Print_Titles_3222">'[1]10'!#REF!</definedName>
    <definedName name="Excel_BuiltIn_Print_Titles_3223">'[1]10'!#REF!</definedName>
    <definedName name="Excel_BuiltIn_Print_Titles_3224">'[1]10'!#REF!</definedName>
    <definedName name="Excel_BuiltIn_Print_Titles_3225">'[1]10'!#REF!</definedName>
    <definedName name="Excel_BuiltIn_Print_Titles_3226">'[1]10'!#REF!</definedName>
    <definedName name="Excel_BuiltIn_Print_Titles_3227">'[1]10'!#REF!</definedName>
    <definedName name="Excel_BuiltIn_Print_Titles_3228">'[1]10'!#REF!</definedName>
    <definedName name="Excel_BuiltIn_Print_Titles_3229">'[1]10'!#REF!</definedName>
    <definedName name="Excel_BuiltIn_Print_Titles_323">'[1]10'!#REF!</definedName>
    <definedName name="Excel_BuiltIn_Print_Titles_324">'[1]10'!#REF!</definedName>
    <definedName name="Excel_BuiltIn_Print_Titles_325">'[1]10'!#REF!</definedName>
    <definedName name="Excel_BuiltIn_Print_Titles_326">'[1]10'!#REF!</definedName>
    <definedName name="Excel_BuiltIn_Print_Titles_327">'[1]10'!#REF!</definedName>
    <definedName name="Excel_BuiltIn_Print_Titles_328">'[1]10'!#REF!</definedName>
    <definedName name="Excel_BuiltIn_Print_Titles_329">'[1]10'!#REF!</definedName>
    <definedName name="Excel_BuiltIn_Print_Titles_33">'[1]11'!#REF!</definedName>
    <definedName name="Excel_BuiltIn_Print_Titles_331">'[1]11'!#REF!</definedName>
    <definedName name="Excel_BuiltIn_Print_Titles_3310">'[1]11'!#REF!</definedName>
    <definedName name="Excel_BuiltIn_Print_Titles_3311">'[1]11'!#REF!</definedName>
    <definedName name="Excel_BuiltIn_Print_Titles_3312">'[1]11'!#REF!</definedName>
    <definedName name="Excel_BuiltIn_Print_Titles_3313">'[1]11'!#REF!</definedName>
    <definedName name="Excel_BuiltIn_Print_Titles_3314">'[1]11'!#REF!</definedName>
    <definedName name="Excel_BuiltIn_Print_Titles_3315">'[1]11'!#REF!</definedName>
    <definedName name="Excel_BuiltIn_Print_Titles_3316">'[1]11'!#REF!</definedName>
    <definedName name="Excel_BuiltIn_Print_Titles_3317">'[1]11'!#REF!</definedName>
    <definedName name="Excel_BuiltIn_Print_Titles_3318">'[1]11'!#REF!</definedName>
    <definedName name="Excel_BuiltIn_Print_Titles_3319">'[1]11'!#REF!</definedName>
    <definedName name="Excel_BuiltIn_Print_Titles_332">'[1]11'!#REF!</definedName>
    <definedName name="Excel_BuiltIn_Print_Titles_3320">'[1]11'!#REF!</definedName>
    <definedName name="Excel_BuiltIn_Print_Titles_3321">'[1]11'!#REF!</definedName>
    <definedName name="Excel_BuiltIn_Print_Titles_3322">'[1]11'!#REF!</definedName>
    <definedName name="Excel_BuiltIn_Print_Titles_3323">'[1]11'!#REF!</definedName>
    <definedName name="Excel_BuiltIn_Print_Titles_3324">'[1]11'!#REF!</definedName>
    <definedName name="Excel_BuiltIn_Print_Titles_3325">'[1]11'!#REF!</definedName>
    <definedName name="Excel_BuiltIn_Print_Titles_3326">'[1]11'!#REF!</definedName>
    <definedName name="Excel_BuiltIn_Print_Titles_3327">'[1]11'!#REF!</definedName>
    <definedName name="Excel_BuiltIn_Print_Titles_3328">'[1]11'!#REF!</definedName>
    <definedName name="Excel_BuiltIn_Print_Titles_3329">'[1]11'!#REF!</definedName>
    <definedName name="Excel_BuiltIn_Print_Titles_333">'[1]11'!#REF!</definedName>
    <definedName name="Excel_BuiltIn_Print_Titles_334">'[1]11'!#REF!</definedName>
    <definedName name="Excel_BuiltIn_Print_Titles_335">'[1]11'!#REF!</definedName>
    <definedName name="Excel_BuiltIn_Print_Titles_336">'[1]11'!#REF!</definedName>
    <definedName name="Excel_BuiltIn_Print_Titles_337">'[1]11'!#REF!</definedName>
    <definedName name="Excel_BuiltIn_Print_Titles_338">'[1]11'!#REF!</definedName>
    <definedName name="Excel_BuiltIn_Print_Titles_339">'[1]11'!#REF!</definedName>
    <definedName name="Excel_BuiltIn_Print_Titles_34">'[1]12'!#REF!</definedName>
    <definedName name="Excel_BuiltIn_Print_Titles_341">'[1]12'!#REF!</definedName>
    <definedName name="Excel_BuiltIn_Print_Titles_3410">'[1]12'!#REF!</definedName>
    <definedName name="Excel_BuiltIn_Print_Titles_3411">'[1]12'!#REF!</definedName>
    <definedName name="Excel_BuiltIn_Print_Titles_3412">'[1]12'!#REF!</definedName>
    <definedName name="Excel_BuiltIn_Print_Titles_3413">'[1]12'!#REF!</definedName>
    <definedName name="Excel_BuiltIn_Print_Titles_3414">'[1]12'!#REF!</definedName>
    <definedName name="Excel_BuiltIn_Print_Titles_3415">'[1]12'!#REF!</definedName>
    <definedName name="Excel_BuiltIn_Print_Titles_3416">'[1]12'!#REF!</definedName>
    <definedName name="Excel_BuiltIn_Print_Titles_3417">'[1]12'!#REF!</definedName>
    <definedName name="Excel_BuiltIn_Print_Titles_3418">'[1]12'!#REF!</definedName>
    <definedName name="Excel_BuiltIn_Print_Titles_3419">'[1]12'!#REF!</definedName>
    <definedName name="Excel_BuiltIn_Print_Titles_342">'[1]12'!#REF!</definedName>
    <definedName name="Excel_BuiltIn_Print_Titles_3420">'[1]12'!#REF!</definedName>
    <definedName name="Excel_BuiltIn_Print_Titles_3421">'[1]12'!#REF!</definedName>
    <definedName name="Excel_BuiltIn_Print_Titles_3422">'[1]12'!#REF!</definedName>
    <definedName name="Excel_BuiltIn_Print_Titles_3423">'[1]12'!#REF!</definedName>
    <definedName name="Excel_BuiltIn_Print_Titles_3424">'[1]12'!#REF!</definedName>
    <definedName name="Excel_BuiltIn_Print_Titles_3425">'[1]12'!#REF!</definedName>
    <definedName name="Excel_BuiltIn_Print_Titles_3426">'[1]12'!#REF!</definedName>
    <definedName name="Excel_BuiltIn_Print_Titles_3427">'[1]12'!#REF!</definedName>
    <definedName name="Excel_BuiltIn_Print_Titles_3428">'[1]12'!#REF!</definedName>
    <definedName name="Excel_BuiltIn_Print_Titles_3429">'[1]12'!#REF!</definedName>
    <definedName name="Excel_BuiltIn_Print_Titles_343">'[1]12'!#REF!</definedName>
    <definedName name="Excel_BuiltIn_Print_Titles_344">'[1]12'!#REF!</definedName>
    <definedName name="Excel_BuiltIn_Print_Titles_345">'[1]12'!#REF!</definedName>
    <definedName name="Excel_BuiltIn_Print_Titles_346">'[1]12'!#REF!</definedName>
    <definedName name="Excel_BuiltIn_Print_Titles_347">'[1]12'!#REF!</definedName>
    <definedName name="Excel_BuiltIn_Print_Titles_348">'[1]12'!#REF!</definedName>
    <definedName name="Excel_BuiltIn_Print_Titles_349">'[1]12'!#REF!</definedName>
    <definedName name="Excel_BuiltIn_Print_Titles_35">'[1]13'!#REF!</definedName>
    <definedName name="Excel_BuiltIn_Print_Titles_351">'[1]13'!#REF!</definedName>
    <definedName name="Excel_BuiltIn_Print_Titles_3510">'[1]13'!#REF!</definedName>
    <definedName name="Excel_BuiltIn_Print_Titles_3511">'[1]13'!#REF!</definedName>
    <definedName name="Excel_BuiltIn_Print_Titles_3512">'[1]13'!#REF!</definedName>
    <definedName name="Excel_BuiltIn_Print_Titles_3513">'[1]13'!#REF!</definedName>
    <definedName name="Excel_BuiltIn_Print_Titles_3514">'[1]13'!#REF!</definedName>
    <definedName name="Excel_BuiltIn_Print_Titles_3515">'[1]13'!#REF!</definedName>
    <definedName name="Excel_BuiltIn_Print_Titles_3516">'[1]13'!#REF!</definedName>
    <definedName name="Excel_BuiltIn_Print_Titles_3517">'[1]13'!#REF!</definedName>
    <definedName name="Excel_BuiltIn_Print_Titles_3518">'[1]13'!#REF!</definedName>
    <definedName name="Excel_BuiltIn_Print_Titles_3519">'[1]13'!#REF!</definedName>
    <definedName name="Excel_BuiltIn_Print_Titles_352">'[1]13'!#REF!</definedName>
    <definedName name="Excel_BuiltIn_Print_Titles_3520">'[1]13'!#REF!</definedName>
    <definedName name="Excel_BuiltIn_Print_Titles_3521">'[1]13'!#REF!</definedName>
    <definedName name="Excel_BuiltIn_Print_Titles_3522">'[1]13'!#REF!</definedName>
    <definedName name="Excel_BuiltIn_Print_Titles_3523">'[1]13'!#REF!</definedName>
    <definedName name="Excel_BuiltIn_Print_Titles_3524">'[1]13'!#REF!</definedName>
    <definedName name="Excel_BuiltIn_Print_Titles_3525">'[1]13'!#REF!</definedName>
    <definedName name="Excel_BuiltIn_Print_Titles_3526">'[1]13'!#REF!</definedName>
    <definedName name="Excel_BuiltIn_Print_Titles_3527">'[1]13'!#REF!</definedName>
    <definedName name="Excel_BuiltIn_Print_Titles_3528">'[1]13'!#REF!</definedName>
    <definedName name="Excel_BuiltIn_Print_Titles_3529">'[1]13'!#REF!</definedName>
    <definedName name="Excel_BuiltIn_Print_Titles_353">'[1]13'!#REF!</definedName>
    <definedName name="Excel_BuiltIn_Print_Titles_354">'[1]13'!#REF!</definedName>
    <definedName name="Excel_BuiltIn_Print_Titles_355">'[1]13'!#REF!</definedName>
    <definedName name="Excel_BuiltIn_Print_Titles_356">'[1]13'!#REF!</definedName>
    <definedName name="Excel_BuiltIn_Print_Titles_357">'[1]13'!#REF!</definedName>
    <definedName name="Excel_BuiltIn_Print_Titles_358">'[1]13'!#REF!</definedName>
    <definedName name="Excel_BuiltIn_Print_Titles_359">'[1]13'!#REF!</definedName>
    <definedName name="Excel_BuiltIn_Print_Titles_36">'[1]14'!#REF!</definedName>
    <definedName name="Excel_BuiltIn_Print_Titles_361">'[1]14'!#REF!</definedName>
    <definedName name="Excel_BuiltIn_Print_Titles_3610">'[1]14'!#REF!</definedName>
    <definedName name="Excel_BuiltIn_Print_Titles_3611">'[1]14'!#REF!</definedName>
    <definedName name="Excel_BuiltIn_Print_Titles_3612">'[1]14'!#REF!</definedName>
    <definedName name="Excel_BuiltIn_Print_Titles_3613">'[1]14'!#REF!</definedName>
    <definedName name="Excel_BuiltIn_Print_Titles_3614">'[1]14'!#REF!</definedName>
    <definedName name="Excel_BuiltIn_Print_Titles_3615">'[1]14'!#REF!</definedName>
    <definedName name="Excel_BuiltIn_Print_Titles_3616">'[1]14'!#REF!</definedName>
    <definedName name="Excel_BuiltIn_Print_Titles_3617">'[1]14'!#REF!</definedName>
    <definedName name="Excel_BuiltIn_Print_Titles_3618">'[1]14'!#REF!</definedName>
    <definedName name="Excel_BuiltIn_Print_Titles_3619">'[1]14'!#REF!</definedName>
    <definedName name="Excel_BuiltIn_Print_Titles_362">'[1]14'!#REF!</definedName>
    <definedName name="Excel_BuiltIn_Print_Titles_3620">'[1]14'!#REF!</definedName>
    <definedName name="Excel_BuiltIn_Print_Titles_3621">'[1]14'!#REF!</definedName>
    <definedName name="Excel_BuiltIn_Print_Titles_3622">'[1]14'!#REF!</definedName>
    <definedName name="Excel_BuiltIn_Print_Titles_3623">'[1]14'!#REF!</definedName>
    <definedName name="Excel_BuiltIn_Print_Titles_3624">'[1]14'!#REF!</definedName>
    <definedName name="Excel_BuiltIn_Print_Titles_3625">'[1]14'!#REF!</definedName>
    <definedName name="Excel_BuiltIn_Print_Titles_3626">'[1]14'!#REF!</definedName>
    <definedName name="Excel_BuiltIn_Print_Titles_3627">'[1]14'!#REF!</definedName>
    <definedName name="Excel_BuiltIn_Print_Titles_3628">'[1]14'!#REF!</definedName>
    <definedName name="Excel_BuiltIn_Print_Titles_3629">'[1]14'!#REF!</definedName>
    <definedName name="Excel_BuiltIn_Print_Titles_363">'[1]14'!#REF!</definedName>
    <definedName name="Excel_BuiltIn_Print_Titles_364">'[1]14'!#REF!</definedName>
    <definedName name="Excel_BuiltIn_Print_Titles_365">'[1]14'!#REF!</definedName>
    <definedName name="Excel_BuiltIn_Print_Titles_366">'[1]14'!#REF!</definedName>
    <definedName name="Excel_BuiltIn_Print_Titles_367">'[1]14'!#REF!</definedName>
    <definedName name="Excel_BuiltIn_Print_Titles_368">'[1]14'!#REF!</definedName>
    <definedName name="Excel_BuiltIn_Print_Titles_369">'[1]14'!#REF!</definedName>
    <definedName name="Excel_BuiltIn_Print_Titles_37">'[2]15'!#REF!</definedName>
    <definedName name="Excel_BuiltIn_Print_Titles_371">'[2]15'!#REF!</definedName>
    <definedName name="Excel_BuiltIn_Print_Titles_3710">'[2]15'!#REF!</definedName>
    <definedName name="Excel_BuiltIn_Print_Titles_3711">'[2]15'!#REF!</definedName>
    <definedName name="Excel_BuiltIn_Print_Titles_3712">'[2]15'!#REF!</definedName>
    <definedName name="Excel_BuiltIn_Print_Titles_3713">'[2]15'!#REF!</definedName>
    <definedName name="Excel_BuiltIn_Print_Titles_3714">'[2]15'!#REF!</definedName>
    <definedName name="Excel_BuiltIn_Print_Titles_3715">'[2]15'!#REF!</definedName>
    <definedName name="Excel_BuiltIn_Print_Titles_3716">'[3]15'!#REF!</definedName>
    <definedName name="Excel_BuiltIn_Print_Titles_3717">'[3]15'!#REF!</definedName>
    <definedName name="Excel_BuiltIn_Print_Titles_3718">'[3]15'!#REF!</definedName>
    <definedName name="Excel_BuiltIn_Print_Titles_3719">'[3]15'!#REF!</definedName>
    <definedName name="Excel_BuiltIn_Print_Titles_372">'[2]15'!#REF!</definedName>
    <definedName name="Excel_BuiltIn_Print_Titles_3720">'[3]15'!#REF!</definedName>
    <definedName name="Excel_BuiltIn_Print_Titles_3721">'[3]15'!#REF!</definedName>
    <definedName name="Excel_BuiltIn_Print_Titles_3722">'[3]15'!#REF!</definedName>
    <definedName name="Excel_BuiltIn_Print_Titles_3723">'[3]15'!#REF!</definedName>
    <definedName name="Excel_BuiltIn_Print_Titles_3724">'[3]15'!#REF!</definedName>
    <definedName name="Excel_BuiltIn_Print_Titles_3725">'[3]15'!#REF!</definedName>
    <definedName name="Excel_BuiltIn_Print_Titles_3726">'[3]15'!#REF!</definedName>
    <definedName name="Excel_BuiltIn_Print_Titles_3727">'[2]15'!#REF!</definedName>
    <definedName name="Excel_BuiltIn_Print_Titles_3728">'[2]15'!#REF!</definedName>
    <definedName name="Excel_BuiltIn_Print_Titles_3729">'[2]15'!#REF!</definedName>
    <definedName name="Excel_BuiltIn_Print_Titles_373">'[2]15'!#REF!</definedName>
    <definedName name="Excel_BuiltIn_Print_Titles_3730">'[2]15'!#REF!</definedName>
    <definedName name="Excel_BuiltIn_Print_Titles_3731">'[2]15'!#REF!</definedName>
    <definedName name="Excel_BuiltIn_Print_Titles_3732">'[2]15'!#REF!</definedName>
    <definedName name="Excel_BuiltIn_Print_Titles_3733">'[2]15'!#REF!</definedName>
    <definedName name="Excel_BuiltIn_Print_Titles_3734">'[2]15'!#REF!</definedName>
    <definedName name="Excel_BuiltIn_Print_Titles_3735">'[2]15'!#REF!</definedName>
    <definedName name="Excel_BuiltIn_Print_Titles_3736">'[2]15'!#REF!</definedName>
    <definedName name="Excel_BuiltIn_Print_Titles_3737">'[2]15'!#REF!</definedName>
    <definedName name="Excel_BuiltIn_Print_Titles_3738">'[2]15'!#REF!</definedName>
    <definedName name="Excel_BuiltIn_Print_Titles_3739">'[2]15'!#REF!</definedName>
    <definedName name="Excel_BuiltIn_Print_Titles_374">'[2]15'!#REF!</definedName>
    <definedName name="Excel_BuiltIn_Print_Titles_3740">'[2]15'!#REF!</definedName>
    <definedName name="Excel_BuiltIn_Print_Titles_375">'[2]15'!#REF!</definedName>
    <definedName name="Excel_BuiltIn_Print_Titles_376">'[2]15'!#REF!</definedName>
    <definedName name="Excel_BuiltIn_Print_Titles_377">'[2]15'!#REF!</definedName>
    <definedName name="Excel_BuiltIn_Print_Titles_378">'[2]15'!#REF!</definedName>
    <definedName name="Excel_BuiltIn_Print_Titles_379">'[2]15'!#REF!</definedName>
    <definedName name="Excel_BuiltIn_Print_Titles_7">'[1]1_2'!#REF!</definedName>
    <definedName name="Excel_BuiltIn_Print_Titles_71">'[1]1_2'!#REF!</definedName>
    <definedName name="Excel_BuiltIn_Print_Titles_710">'[1]1_2'!#REF!</definedName>
    <definedName name="Excel_BuiltIn_Print_Titles_711">'[1]1_2'!#REF!</definedName>
    <definedName name="Excel_BuiltIn_Print_Titles_712">'[1]1_2'!#REF!</definedName>
    <definedName name="Excel_BuiltIn_Print_Titles_713">'[1]1_2'!#REF!</definedName>
    <definedName name="Excel_BuiltIn_Print_Titles_714">'[1]1_2'!#REF!</definedName>
    <definedName name="Excel_BuiltIn_Print_Titles_715">'[1]1_2'!#REF!</definedName>
    <definedName name="Excel_BuiltIn_Print_Titles_716">'[1]1_2'!#REF!</definedName>
    <definedName name="Excel_BuiltIn_Print_Titles_717">'[1]1_2'!#REF!</definedName>
    <definedName name="Excel_BuiltIn_Print_Titles_718">'[1]1_2'!#REF!</definedName>
    <definedName name="Excel_BuiltIn_Print_Titles_719">'[1]1_2'!#REF!</definedName>
    <definedName name="Excel_BuiltIn_Print_Titles_72">'[1]1_2'!#REF!</definedName>
    <definedName name="Excel_BuiltIn_Print_Titles_720">'[1]1_2'!#REF!</definedName>
    <definedName name="Excel_BuiltIn_Print_Titles_721">'[1]1_2'!#REF!</definedName>
    <definedName name="Excel_BuiltIn_Print_Titles_722">'[1]1_2'!#REF!</definedName>
    <definedName name="Excel_BuiltIn_Print_Titles_723">'[1]1_2'!#REF!</definedName>
    <definedName name="Excel_BuiltIn_Print_Titles_724">'[1]1_2'!#REF!</definedName>
    <definedName name="Excel_BuiltIn_Print_Titles_725">'[1]1_2'!#REF!</definedName>
    <definedName name="Excel_BuiltIn_Print_Titles_726">'[1]1_2'!#REF!</definedName>
    <definedName name="Excel_BuiltIn_Print_Titles_727">'[1]1_2'!#REF!</definedName>
    <definedName name="Excel_BuiltIn_Print_Titles_728">'[1]1_2'!#REF!</definedName>
    <definedName name="Excel_BuiltIn_Print_Titles_729">'[1]1_2'!#REF!</definedName>
    <definedName name="Excel_BuiltIn_Print_Titles_73">'[1]1_2'!#REF!</definedName>
    <definedName name="Excel_BuiltIn_Print_Titles_74">'[1]1_2'!#REF!</definedName>
    <definedName name="Excel_BuiltIn_Print_Titles_75">'[1]1_2'!#REF!</definedName>
    <definedName name="Excel_BuiltIn_Print_Titles_76">'[1]1_2'!#REF!</definedName>
    <definedName name="Excel_BuiltIn_Print_Titles_77">'[1]1_2'!#REF!</definedName>
    <definedName name="Excel_BuiltIn_Print_Titles_78">'[1]1_2'!#REF!</definedName>
    <definedName name="Excel_BuiltIn_Print_Titles_79">'[1]1_2'!#REF!</definedName>
    <definedName name="Excel_BuiltIn_Print_Titles_8">'[1]1_3'!#REF!</definedName>
    <definedName name="Excel_BuiltIn_Print_Titles_81">'[1]1_3'!#REF!</definedName>
    <definedName name="Excel_BuiltIn_Print_Titles_810">'[1]1_3'!#REF!</definedName>
    <definedName name="Excel_BuiltIn_Print_Titles_811">'[1]1_3'!#REF!</definedName>
    <definedName name="Excel_BuiltIn_Print_Titles_812">'[1]1_3'!#REF!</definedName>
    <definedName name="Excel_BuiltIn_Print_Titles_813">'[1]1_3'!#REF!</definedName>
    <definedName name="Excel_BuiltIn_Print_Titles_814">'[1]1_3'!#REF!</definedName>
    <definedName name="Excel_BuiltIn_Print_Titles_815">'[1]1_3'!#REF!</definedName>
    <definedName name="Excel_BuiltIn_Print_Titles_816">'[1]1_3'!#REF!</definedName>
    <definedName name="Excel_BuiltIn_Print_Titles_817">'[1]1_3'!#REF!</definedName>
    <definedName name="Excel_BuiltIn_Print_Titles_818">'[1]1_3'!#REF!</definedName>
    <definedName name="Excel_BuiltIn_Print_Titles_819">'[1]1_3'!#REF!</definedName>
    <definedName name="Excel_BuiltIn_Print_Titles_82">'[1]1_3'!#REF!</definedName>
    <definedName name="Excel_BuiltIn_Print_Titles_820">'[1]1_3'!#REF!</definedName>
    <definedName name="Excel_BuiltIn_Print_Titles_821">'[1]1_3'!#REF!</definedName>
    <definedName name="Excel_BuiltIn_Print_Titles_822">'[1]1_3'!#REF!</definedName>
    <definedName name="Excel_BuiltIn_Print_Titles_823">'[1]1_3'!#REF!</definedName>
    <definedName name="Excel_BuiltIn_Print_Titles_824">'[1]1_3'!#REF!</definedName>
    <definedName name="Excel_BuiltIn_Print_Titles_825">'[1]1_3'!#REF!</definedName>
    <definedName name="Excel_BuiltIn_Print_Titles_826">'[1]1_3'!#REF!</definedName>
    <definedName name="Excel_BuiltIn_Print_Titles_827">'[1]1_3'!#REF!</definedName>
    <definedName name="Excel_BuiltIn_Print_Titles_828">'[1]1_3'!#REF!</definedName>
    <definedName name="Excel_BuiltIn_Print_Titles_829">'[1]1_3'!#REF!</definedName>
    <definedName name="Excel_BuiltIn_Print_Titles_83">'[1]1_3'!#REF!</definedName>
    <definedName name="Excel_BuiltIn_Print_Titles_84">'[1]1_3'!#REF!</definedName>
    <definedName name="Excel_BuiltIn_Print_Titles_85">'[1]1_3'!#REF!</definedName>
    <definedName name="Excel_BuiltIn_Print_Titles_86">'[1]1_3'!#REF!</definedName>
    <definedName name="Excel_BuiltIn_Print_Titles_87">'[1]1_3'!#REF!</definedName>
    <definedName name="Excel_BuiltIn_Print_Titles_88">'[1]1_3'!#REF!</definedName>
    <definedName name="Excel_BuiltIn_Print_Titles_89">'[1]1_3'!#REF!</definedName>
    <definedName name="Excel_BuiltIn_Print_Titles_9">'[1]1_4'!#REF!</definedName>
    <definedName name="Excel_BuiltIn_Print_Titles_91">'[1]1_4'!#REF!</definedName>
    <definedName name="Excel_BuiltIn_Print_Titles_910">'[1]1_4'!#REF!</definedName>
    <definedName name="Excel_BuiltIn_Print_Titles_911">'[1]1_4'!#REF!</definedName>
    <definedName name="Excel_BuiltIn_Print_Titles_912">'[1]1_4'!#REF!</definedName>
    <definedName name="Excel_BuiltIn_Print_Titles_913">'[1]1_4'!#REF!</definedName>
    <definedName name="Excel_BuiltIn_Print_Titles_914">'[1]1_4'!#REF!</definedName>
    <definedName name="Excel_BuiltIn_Print_Titles_915">'[1]1_4'!#REF!</definedName>
    <definedName name="Excel_BuiltIn_Print_Titles_916">'[1]1_4'!#REF!</definedName>
    <definedName name="Excel_BuiltIn_Print_Titles_917">'[1]1_4'!#REF!</definedName>
    <definedName name="Excel_BuiltIn_Print_Titles_918">'[1]1_4'!#REF!</definedName>
    <definedName name="Excel_BuiltIn_Print_Titles_919">'[1]1_4'!#REF!</definedName>
    <definedName name="Excel_BuiltIn_Print_Titles_92">'[1]1_4'!#REF!</definedName>
    <definedName name="Excel_BuiltIn_Print_Titles_920">'[1]1_4'!#REF!</definedName>
    <definedName name="Excel_BuiltIn_Print_Titles_921">'[1]1_4'!#REF!</definedName>
    <definedName name="Excel_BuiltIn_Print_Titles_922">'[1]1_4'!#REF!</definedName>
    <definedName name="Excel_BuiltIn_Print_Titles_923">'[1]1_4'!#REF!</definedName>
    <definedName name="Excel_BuiltIn_Print_Titles_924">'[1]1_4'!#REF!</definedName>
    <definedName name="Excel_BuiltIn_Print_Titles_925">'[1]1_4'!#REF!</definedName>
    <definedName name="Excel_BuiltIn_Print_Titles_926">'[1]1_4'!#REF!</definedName>
    <definedName name="Excel_BuiltIn_Print_Titles_927">'[1]1_4'!#REF!</definedName>
    <definedName name="Excel_BuiltIn_Print_Titles_928">'[1]1_4'!#REF!</definedName>
    <definedName name="Excel_BuiltIn_Print_Titles_929">'[1]1_4'!#REF!</definedName>
    <definedName name="Excel_BuiltIn_Print_Titles_93">'[1]1_4'!#REF!</definedName>
    <definedName name="Excel_BuiltIn_Print_Titles_94">'[1]1_4'!#REF!</definedName>
    <definedName name="Excel_BuiltIn_Print_Titles_95">'[1]1_4'!#REF!</definedName>
    <definedName name="Excel_BuiltIn_Print_Titles_96">'[1]1_4'!#REF!</definedName>
    <definedName name="Excel_BuiltIn_Print_Titles_97">'[1]1_4'!#REF!</definedName>
    <definedName name="Excel_BuiltIn_Print_Titles_98">'[1]1_4'!#REF!</definedName>
    <definedName name="Excel_BuiltIn_Print_Titles_99">'[1]1_4'!#REF!</definedName>
  </definedNames>
  <calcPr fullCalcOnLoad="1" fullPrecision="0"/>
</workbook>
</file>

<file path=xl/sharedStrings.xml><?xml version="1.0" encoding="utf-8"?>
<sst xmlns="http://schemas.openxmlformats.org/spreadsheetml/2006/main" count="1186" uniqueCount="472">
  <si>
    <t>Ārējie elektroapgādes tīkli</t>
  </si>
  <si>
    <t>Kods</t>
  </si>
  <si>
    <t>Darba nosaukums</t>
  </si>
  <si>
    <t>Summa (Ls)</t>
  </si>
  <si>
    <t xml:space="preserve">Sagatavošanas un demontāžas darbi </t>
  </si>
  <si>
    <r>
      <t>m</t>
    </r>
    <r>
      <rPr>
        <vertAlign val="superscript"/>
        <sz val="10"/>
        <color indexed="8"/>
        <rFont val="Arial"/>
        <family val="2"/>
      </rPr>
      <t>2</t>
    </r>
  </si>
  <si>
    <t>m</t>
  </si>
  <si>
    <t>Logu skārda palodžu demontāža</t>
  </si>
  <si>
    <t>Jumts notekcauruļu un teknes demontāža</t>
  </si>
  <si>
    <t>kompl</t>
  </si>
  <si>
    <t>Esošā jumta ruļļu seguma demontāža</t>
  </si>
  <si>
    <r>
      <t>m</t>
    </r>
    <r>
      <rPr>
        <vertAlign val="superscript"/>
        <sz val="10"/>
        <color indexed="8"/>
        <rFont val="Arial"/>
        <family val="2"/>
      </rPr>
      <t>3</t>
    </r>
  </si>
  <si>
    <t>t</t>
  </si>
  <si>
    <t>Cementa javas sagatavošana betona maisītājā būvlaukumā</t>
  </si>
  <si>
    <t>Cements M500</t>
  </si>
  <si>
    <t>kg</t>
  </si>
  <si>
    <t>Smiltis ar piegādi</t>
  </si>
  <si>
    <t>Būvgružu savākšana un aizvešana uz izgāztuvi</t>
  </si>
  <si>
    <r>
      <t>Konteineru 9m</t>
    </r>
    <r>
      <rPr>
        <vertAlign val="superscript"/>
        <sz val="10"/>
        <color indexed="8"/>
        <rFont val="Arial"/>
        <family val="2"/>
      </rPr>
      <t>3</t>
    </r>
    <r>
      <rPr>
        <sz val="10"/>
        <color indexed="8"/>
        <rFont val="Arial"/>
        <family val="2"/>
      </rPr>
      <t xml:space="preserve"> īre</t>
    </r>
  </si>
  <si>
    <t>gab</t>
  </si>
  <si>
    <t>Pamatu un cokolu nosiltināšana</t>
  </si>
  <si>
    <t>Būvbedres rakšana pie esošās ēkas pamatiem posmos roku darbā</t>
  </si>
  <si>
    <t>Vertikālas  hidroizolācijas ierīkošana ar bituma mastiku 2 kārtās, ieskatot virsmu attīrīšanu no netīrumiem</t>
  </si>
  <si>
    <r>
      <t>m</t>
    </r>
    <r>
      <rPr>
        <vertAlign val="superscript"/>
        <sz val="10"/>
        <rFont val="Arial"/>
        <family val="2"/>
      </rPr>
      <t>2</t>
    </r>
  </si>
  <si>
    <t>bituma mastika</t>
  </si>
  <si>
    <t>līmjava</t>
  </si>
  <si>
    <t>Pamata bedres aizbēršana pa posmiem pie esošās ēkas pamatiem ar esošo grunti un blietēšana roku darbā</t>
  </si>
  <si>
    <t>blietes īre (1gb)</t>
  </si>
  <si>
    <t>dn</t>
  </si>
  <si>
    <t xml:space="preserve">Jumta koka konstrukcijas izbūve </t>
  </si>
  <si>
    <t>Jumta koka konstrukciju montāža</t>
  </si>
  <si>
    <t>Antiseptētas un apstrādātie ar antipirēnu koka brusas</t>
  </si>
  <si>
    <t>Stiprinājuma elementi un enkurbultas</t>
  </si>
  <si>
    <t>GKBI ģipškartona loksnes 12,5mm</t>
  </si>
  <si>
    <t>Cinkots skārds 0,5mm</t>
  </si>
  <si>
    <t>Papildmateriāli tērauda loksnes montāžai</t>
  </si>
  <si>
    <t>Ventilācijas caurules PP d250 SN4 ar veidgabaliem montāža</t>
  </si>
  <si>
    <t>WC ventilācijas krāsotā cinkotā skārda tornīšu montāža</t>
  </si>
  <si>
    <t>Skārda jumts</t>
  </si>
  <si>
    <t>Difūzijas antikondensāta plēves stiprināšana ar koka latam pie spārēm</t>
  </si>
  <si>
    <t>skrūves</t>
  </si>
  <si>
    <r>
      <t>m</t>
    </r>
    <r>
      <rPr>
        <vertAlign val="superscript"/>
        <sz val="10"/>
        <rFont val="Arial"/>
        <family val="2"/>
      </rPr>
      <t>3</t>
    </r>
  </si>
  <si>
    <t>Sniega aiztures barjera montāža</t>
  </si>
  <si>
    <t>Sniega aiztures RSSSA 3000mm ar stiprinājumiem</t>
  </si>
  <si>
    <t>Jumta lūka montāža</t>
  </si>
  <si>
    <t>Jumta lūkas pieslēgums un stiprinājumi</t>
  </si>
  <si>
    <t>Ruļļu seguma jumts</t>
  </si>
  <si>
    <t>Polietilēna plēve</t>
  </si>
  <si>
    <t>Stiprinājumi</t>
  </si>
  <si>
    <t>gāze</t>
  </si>
  <si>
    <t>Cinkotā skārda lāsenis ar polimērpārklājumu</t>
  </si>
  <si>
    <t>Hermetizējošā mastika</t>
  </si>
  <si>
    <t>Lietus ūdens novadīšanas sistēma</t>
  </si>
  <si>
    <t>Lietus ūdeņu tekņu ar aķiem montāža</t>
  </si>
  <si>
    <t xml:space="preserve">Cinkotā skārda lāsenis </t>
  </si>
  <si>
    <t xml:space="preserve">Tekņu savienotājs </t>
  </si>
  <si>
    <t xml:space="preserve">Tekņu āķis </t>
  </si>
  <si>
    <t>Lietus notekcauruļu ar stiprinājumiem, piltuves montāža</t>
  </si>
  <si>
    <t xml:space="preserve">Piltuves </t>
  </si>
  <si>
    <t>Līkums</t>
  </si>
  <si>
    <t xml:space="preserve">Lejasgals </t>
  </si>
  <si>
    <t xml:space="preserve">Cauruļu stiprinājums </t>
  </si>
  <si>
    <t>Jumta karnīze</t>
  </si>
  <si>
    <t>Aiļu hermetizācija ar Makrofleks sastāvu</t>
  </si>
  <si>
    <t>Makrofleks</t>
  </si>
  <si>
    <t>Stiprināšanas elementi</t>
  </si>
  <si>
    <t>Ārējo skārda palodžu līdz 300mm platumā montāža</t>
  </si>
  <si>
    <t xml:space="preserve">Inventārās sastatnes, tīklu montāža un demontāža fasādes apdares darbu veikšanai </t>
  </si>
  <si>
    <t>Sastatņu īre</t>
  </si>
  <si>
    <t>mēn</t>
  </si>
  <si>
    <t>Tikls</t>
  </si>
  <si>
    <t>Plēves stiprināšana logu nosegšanai</t>
  </si>
  <si>
    <t>Stiprinājuma elementi</t>
  </si>
  <si>
    <t xml:space="preserve">Cokola līstes montāža </t>
  </si>
  <si>
    <t xml:space="preserve">Cokola līste </t>
  </si>
  <si>
    <t xml:space="preserve">Stiprinājumi </t>
  </si>
  <si>
    <t>Sieta stiprināšana un izlīdzināšana ar līmjavu cokola nosiltinātām sienām</t>
  </si>
  <si>
    <t>Cokola sienas gruntēšana un apmešana ar faktūrapmetumu</t>
  </si>
  <si>
    <t>Vidēji smalks fakturēts minerālapmetums</t>
  </si>
  <si>
    <t xml:space="preserve">Grunts </t>
  </si>
  <si>
    <t>Logu un durvju ailes</t>
  </si>
  <si>
    <t>Loga un durvju aiļu malas nostiprināšana ar zemapmetuma līstītem ar sietu</t>
  </si>
  <si>
    <t>Sieta stiprināšana un izlīdzināšana ar līmjavu logu un durvju aiļu sānu malām</t>
  </si>
  <si>
    <t>Fasādes sienas virsma ar siltumizolāciju</t>
  </si>
  <si>
    <t>Fasādes stūru nostiprināšana ar zemapmetuma līstītem ar sietu</t>
  </si>
  <si>
    <t>Sieta stiprināšana un izlīdzināšana ar līmjavu fasādes sienām</t>
  </si>
  <si>
    <t>Sienu gruntēšana un apmešana ar faktūrapmetumu</t>
  </si>
  <si>
    <t>Fasādes sienas virsma bez siltumizolācijas</t>
  </si>
  <si>
    <t>Emalijas krāsa</t>
  </si>
  <si>
    <t>GKB ģipškartona loksnes 12,5mm</t>
  </si>
  <si>
    <t>Loga un durvju ailu malas gruntēšana, špaktelēšana, slīpēšana, stūra profila montāža</t>
  </si>
  <si>
    <t>Stūra profils</t>
  </si>
  <si>
    <t xml:space="preserve">Logu un durvju ailu malas gruntēšana </t>
  </si>
  <si>
    <t>Grunts krāsa</t>
  </si>
  <si>
    <t>Logu un durvju ailu malas krāsošana divās kārtās</t>
  </si>
  <si>
    <t>Vivacolor matēta ūdens dispersijas krāsa</t>
  </si>
  <si>
    <t>Bēniņu siltināšana</t>
  </si>
  <si>
    <t>Polietilēna plēves ieklāšana 1kārtā</t>
  </si>
  <si>
    <t xml:space="preserve">Polietilēna plēve </t>
  </si>
  <si>
    <t xml:space="preserve">antiseptētas koka brusas 100x50 mm </t>
  </si>
  <si>
    <t>Stiprinājuma ļeņķis</t>
  </si>
  <si>
    <t>Esošas pamatnes planēšana un blietēšana</t>
  </si>
  <si>
    <t>Koka un saplākšņa vairogu veidņi</t>
  </si>
  <si>
    <t>Lievenis un kāpnes pie ieejām</t>
  </si>
  <si>
    <t>Esošā sadzīves kanalizācija</t>
  </si>
  <si>
    <t>Palīgmateiāli</t>
  </si>
  <si>
    <t xml:space="preserve">Apgaismojums </t>
  </si>
  <si>
    <t>Bedres rakšana un aizbēršana apgaismojuma balstiem</t>
  </si>
  <si>
    <t>Dzelzsbetona pamats metāla balstam</t>
  </si>
  <si>
    <t>Kabelis, NYY-J-5x6mm2</t>
  </si>
  <si>
    <t>Kabeļa galu apdares montāža</t>
  </si>
  <si>
    <t>Kabeļa galu apdare</t>
  </si>
  <si>
    <t>Kabeļa kurpes montāža</t>
  </si>
  <si>
    <t>Kabeļa kurpe</t>
  </si>
  <si>
    <t>Palīgmateriāli. Saskaņā ar montāžu darbu apjomu</t>
  </si>
  <si>
    <t>Digitālo izpildmērījumu izstrāde</t>
  </si>
  <si>
    <t>Objekta iekšējās teritorijas digitālā nospraušana punktu koordinātu formā, trasējuma punkta nospraušana dabā</t>
  </si>
  <si>
    <t>smiltis ar piegādi</t>
  </si>
  <si>
    <t>Dolomīta šķembas (dolomīta fr.0-45mm) pamatojuma izveidošana 250mm biezumā, ieskaitot blietēšanu ar mehānismiem</t>
  </si>
  <si>
    <t>dolomīta šķembas ar piegādi</t>
  </si>
  <si>
    <t>betons B15</t>
  </si>
  <si>
    <t>transports ar sūkni</t>
  </si>
  <si>
    <t>m/st</t>
  </si>
  <si>
    <t>Smilts drenējošā pamatojuma izveidošana 200 mm biezumā, ieskaitot blietēšanu ar mehānismiem</t>
  </si>
  <si>
    <t>smiltis (frakcija 32-40mm) ar piegādi</t>
  </si>
  <si>
    <t>Dolomīta šķembas (granta fr.0-8mm) filtrējošā pamatojuma izveidošana 60mm biezumā, ieskaitot blietēšanu ar mehānismiem</t>
  </si>
  <si>
    <t>Dolomīta šķembas (granta fr.5mm) pamatojuma izveidošana 60mm biezumā, ieskaitot blietēšanu ar mehānismiem</t>
  </si>
  <si>
    <t>Smalkgraudainā asfalta ūdenscaurlaidīgo segumu izbūve 40mm biezumā</t>
  </si>
  <si>
    <t>Jauna zāliena ierīkošana uz piebērtas melnzemes kārtas, vidēji 150 mm biezumā</t>
  </si>
  <si>
    <t>esošā menzeme no atbertnēs</t>
  </si>
  <si>
    <t>menzeme ar piegādi</t>
  </si>
  <si>
    <t>zāliena sēklas</t>
  </si>
  <si>
    <t>Šķembas ar piegādi</t>
  </si>
  <si>
    <t>Ceļa zīmju stabu uzstādīšana</t>
  </si>
  <si>
    <t>Dolomīta šķembas (granta fr.0-32mm) pamatojuma izveidošana 100mm biezumā roku darbā, ieskaitot blietēšanu ar mehānismiem</t>
  </si>
  <si>
    <t>finieris</t>
  </si>
  <si>
    <t>zāģmateriāli veidņiem</t>
  </si>
  <si>
    <t xml:space="preserve">Būvbedres rakšana žoga pamatiem roku darbā </t>
  </si>
  <si>
    <t>Šķembu pārlietu ar cementa javu sagatavošanas kārtas δ=50 mm izbūve</t>
  </si>
  <si>
    <t xml:space="preserve">Žoga metāla stabu montāža </t>
  </si>
  <si>
    <t xml:space="preserve"> Žoga fiksatori</t>
  </si>
  <si>
    <t>Teritorijas labiekārtošana</t>
  </si>
  <si>
    <t xml:space="preserve"> Vispārceltniecības darbi </t>
  </si>
  <si>
    <t>Esošā mūra vēdināšanas kanālu un dzegas demontāža līdz pārsegumam</t>
  </si>
  <si>
    <t>Betons B 20</t>
  </si>
  <si>
    <t xml:space="preserve">Enkurs M12 l=300mm (solis 500mm) </t>
  </si>
  <si>
    <t>Pamatu un cokolu no ārpuses siltināšana ar putupolisterolu 50mm biezumā zemē un 100 biezumā virs zemes līmeņa stiprinot ar līmjavu</t>
  </si>
  <si>
    <t>Monolītā betona atbalsta joslas veidņu uzstādīšana un noņemšana</t>
  </si>
  <si>
    <t xml:space="preserve">Monolītā betona atbalsta joslas armēšana </t>
  </si>
  <si>
    <t>Armatūras D8 AIII</t>
  </si>
  <si>
    <t xml:space="preserve">Monolītā betona atbalsta joslas betonēšana ar betonu B20, ieskaitot betonu piegādi un pārsūknēšanu </t>
  </si>
  <si>
    <t>Pilnie māla ķieģeļi dūmvadiem, 250*120*65mm</t>
  </si>
  <si>
    <t>Māla javas sagatavošana betona maisītājā būvlaukumā</t>
  </si>
  <si>
    <t xml:space="preserve">Mals mūrēšanai </t>
  </si>
  <si>
    <t xml:space="preserve">Vēdināšanas kanālu un dūmvadu virsmu gruntēšana un cementa javas apmetuma izveide </t>
  </si>
  <si>
    <t>Vēdināšanas kanālu un dūmvadu virsmu gruntēšana, špaktelēšana, slīpēšana</t>
  </si>
  <si>
    <t>maiss</t>
  </si>
  <si>
    <t>Vēdināšanas kanālu un dūmvadu jumtiņu izgatavošana no cinkotā krāsotā skārda, montāža</t>
  </si>
  <si>
    <t xml:space="preserve">Antiseptētas un apstrādātie ar antipirēnu koka latas 40x50 mm </t>
  </si>
  <si>
    <t>Drošības stieņu uzstādīšana jumta korēs</t>
  </si>
  <si>
    <t>Drošības stieņi</t>
  </si>
  <si>
    <t>Jumts karnīžu apšūšana ar koka apdares dēļiem pa izveidoto koka karkasu</t>
  </si>
  <si>
    <t xml:space="preserve">Antiseptētas koka brusas 50x50 mm </t>
  </si>
  <si>
    <t>Stiprinājuma ļeņķis 50x50x40x2</t>
  </si>
  <si>
    <t xml:space="preserve">Koka apdares dēļi 25mm biezumā </t>
  </si>
  <si>
    <t>Skrūves</t>
  </si>
  <si>
    <t>Dēlīšu apšuvuma gruntēšana un krāsošana</t>
  </si>
  <si>
    <t>lit</t>
  </si>
  <si>
    <t xml:space="preserve">Cinkotā skārda teknes 100x100mm ar PURAL pārklājumu </t>
  </si>
  <si>
    <t xml:space="preserve">Tekņu gals </t>
  </si>
  <si>
    <t xml:space="preserve">Cinkotā skārda notekcaurules 100x100mm ar PURAL pārklājumu </t>
  </si>
  <si>
    <t>Loga un durvju aiļu malas siltināšana līmējot akmens vates plāksnes 20mm biezumā ar līmjavu</t>
  </si>
  <si>
    <t>Logu un durvju aiļu malas līdz 250mm platumā apmēšana ar faktūrapmetumu</t>
  </si>
  <si>
    <t xml:space="preserve">Fasādes siltināšana līmējot akmens vates plāksnes 100mm biezumā ar līmjavu </t>
  </si>
  <si>
    <t>Siltumizolācijas kārtas 300mm biezumā ierīkošana no akmens vati</t>
  </si>
  <si>
    <t>Apkalpes laipa</t>
  </si>
  <si>
    <t xml:space="preserve">antiseptēti dēļi 100x30 mm </t>
  </si>
  <si>
    <t xml:space="preserve">Apmales 850mm platumā izbūve gar esošās ēkas sienām </t>
  </si>
  <si>
    <t>Šķembas maisījuma pamatojuma izveidošana 100mm biezumā roku darbā, ieskaitot blietēšanu ar mehānismiem</t>
  </si>
  <si>
    <t>Dolomīta šķembas (fr.0-45) ar piegādi</t>
  </si>
  <si>
    <t>Smilts pamatojuma izveidošana 40mm biezumā</t>
  </si>
  <si>
    <t>Betona bruģakmens 60mm biezumā seguma izbūve</t>
  </si>
  <si>
    <t>betona bruģakmens 200x100x60mm</t>
  </si>
  <si>
    <t>Galvenā ieeja</t>
  </si>
  <si>
    <t>Betons B 25</t>
  </si>
  <si>
    <t>Pagalma ieeja</t>
  </si>
  <si>
    <t>Cinkotā tērauda margas izgatavošana, krāsošana, montāža</t>
  </si>
  <si>
    <t>Esošo sadzīves kanalizācijas tīklu skalošana</t>
  </si>
  <si>
    <t>Spuldze Na 70W</t>
  </si>
  <si>
    <t>Apgaismojuma balstu (stabs 1,0m) ar gaismekļu montāža</t>
  </si>
  <si>
    <t>Automats 1f 6/1/C</t>
  </si>
  <si>
    <t>Esošo koku nociršana, celmu izraušana un izvešana</t>
  </si>
  <si>
    <t xml:space="preserve">Augsnes virskārtas līdz 150mm noņemšana, iekraušana kaudzēs teritorijā </t>
  </si>
  <si>
    <t>Zemes darbi uzbērumā</t>
  </si>
  <si>
    <t>Gultnes rakšana zem bruģa seguma h=390mm</t>
  </si>
  <si>
    <t>Gultnes rakšana zem bruģa seguma h=270mm</t>
  </si>
  <si>
    <t>Dolomīta šķembas (dolomīta fr.0-45mm) pamatojuma izveidošana 150mm biezumā, ieskaitot blietēšanu ar mehānismiem</t>
  </si>
  <si>
    <t>Smilts un cementa 1:8 maisījuma pamatojuma izveidošana 60mm biezumā</t>
  </si>
  <si>
    <t>Betona bruģakmens 60mm biezumā seguma izbūve (pelēkā krāsā)</t>
  </si>
  <si>
    <t>m2</t>
  </si>
  <si>
    <t>Apmales bruģa segumam</t>
  </si>
  <si>
    <t>Betona bruģakmens 80mm biezumā seguma izbūve (pelēkā krāsā)</t>
  </si>
  <si>
    <t>betona bruģakmens 200x100x80mm</t>
  </si>
  <si>
    <t>Ceļa apzīmējuma ierīkošana</t>
  </si>
  <si>
    <t>Ziemcietes stādīšana</t>
  </si>
  <si>
    <t>Ceļa zīmju uzstādīšana</t>
  </si>
  <si>
    <t>Veidņu montāža un demontāža pamatu betonēšanai</t>
  </si>
  <si>
    <t xml:space="preserve">Betonu B15 iestrāde pamatos, ieskaitot betonu piegādi un pārsūknēšanu </t>
  </si>
  <si>
    <t>Būvbedres rakšana atbalsta sienas pamatiem mehānizēti</t>
  </si>
  <si>
    <t>Dolomīta šķembas (granta fr.0-32mm) pamatojuma izveidošana 150mm biezumā roku darbā, ieskaitot blietēšanu ar mehānismiem</t>
  </si>
  <si>
    <t>Veidņu montāža un demontāža pamatu un atbalsta sienas betonēšanai</t>
  </si>
  <si>
    <t>Inventāro veidņu noma</t>
  </si>
  <si>
    <t>Palīgmateriāli veidņošanai</t>
  </si>
  <si>
    <t>Atbalsta sienas armēšana</t>
  </si>
  <si>
    <t>Armatūras AIII d12</t>
  </si>
  <si>
    <t xml:space="preserve">Betonu B25 iestrāde pamatos un atbalsta sienā, ieskaitot betonu piegādi un pārsūknēšanu </t>
  </si>
  <si>
    <t>betons B25</t>
  </si>
  <si>
    <t xml:space="preserve">Dolomīta šķembas (dolomīta fr.20-45mm) pamatojuma zem bedres izveidošana 150mm biezumā, ieskaitot blietēšanu ar mehānismiem </t>
  </si>
  <si>
    <t>grants ar piegādi</t>
  </si>
  <si>
    <t>Bedres norobežojuma ierīkošana</t>
  </si>
  <si>
    <t>Esošo vārtu bloku demontāža</t>
  </si>
  <si>
    <t>Jumta parapeta skārda nosegprofila demontāža</t>
  </si>
  <si>
    <t>Kāpņu margas demontāža</t>
  </si>
  <si>
    <t>Jumta ventilācijas skārda konstrukciju demontāža</t>
  </si>
  <si>
    <t>Vēdināšanas kanāli un dūmvadi</t>
  </si>
  <si>
    <t>Vēdināšanas kanālu un dūmvadu mūrēšana no mala ķieģeļiem līdz 500mm virs jumta kores, ieskaitot pastatnes montāžu, pārcelšanu darba gaitā, demontāžu</t>
  </si>
  <si>
    <t>Cinktā krāsotā skārda jumtiņš 600x1200mm ar tērauda lokšņu stiprinājumiem</t>
  </si>
  <si>
    <t xml:space="preserve">Tas pats, 600x1400mm </t>
  </si>
  <si>
    <t xml:space="preserve">Tas pats, 600x2000mm </t>
  </si>
  <si>
    <t xml:space="preserve">Tas pats, 800x1200mm </t>
  </si>
  <si>
    <t>Stiprinājuma elementi, enkurbultas, ruberoīds</t>
  </si>
  <si>
    <t>Ventilācijas skārda šahtas izbūve</t>
  </si>
  <si>
    <t>Ventilācijas šahtas koka konstrukciju montāža</t>
  </si>
  <si>
    <t>Ventilācijas šahtas apšūšana ar mitrumizturīgā riģipša loksnēm no abām pusēm vienā kārtā, ieskaitot siltumizolācijas kārtas montāžu 50mm biezumā</t>
  </si>
  <si>
    <t xml:space="preserve">Ventilācijas šahtas apšūšana ar skārda profila loksnēm no abām pusēm </t>
  </si>
  <si>
    <t>Ventilācijas šahtas jumtiņu izgatavošana no cinkotā krāsotā skārda, montāža</t>
  </si>
  <si>
    <t>Cinktā krāsotā skārda jumtiņš 600x600mm ar tērauda lokšņu stiprinājumiem</t>
  </si>
  <si>
    <t xml:space="preserve">Tas pats, 800x800mm </t>
  </si>
  <si>
    <t>Jumta hidroizolējošā seguma ieklāšana divās kārtās</t>
  </si>
  <si>
    <t>Skārda maliņas 100mm platumā iestrāde ēkas siena un jumta seguma pieslēguma vietās (iefrēzē)</t>
  </si>
  <si>
    <t>Vējmalas (sporta zālei) apstrāde ar cinkotā krāsota RANNILA skārdu</t>
  </si>
  <si>
    <t>Jumta seguma un konstrukcijas nomaiņa šķūņu ēkai</t>
  </si>
  <si>
    <t xml:space="preserve">Logu ārējo palodžu montāža  </t>
  </si>
  <si>
    <t xml:space="preserve">Skārda palodzes 300mm platumā ar PURAL pārklājumu </t>
  </si>
  <si>
    <t>Vārtu  montāža šķūņu ēkai</t>
  </si>
  <si>
    <r>
      <t xml:space="preserve">Alumīnija konstrukcijas vārtu </t>
    </r>
    <r>
      <rPr>
        <b/>
        <sz val="10"/>
        <rFont val="Arial"/>
        <family val="2"/>
      </rPr>
      <t>V1</t>
    </r>
    <r>
      <rPr>
        <sz val="10"/>
        <rFont val="Arial"/>
        <family val="2"/>
      </rPr>
      <t xml:space="preserve"> 2500x1900(h)mm montāža ārsienā, ieskaitot furnitūru </t>
    </r>
  </si>
  <si>
    <t xml:space="preserve">Fasādes apdare skolas ēkai </t>
  </si>
  <si>
    <t>Sienu tīrīšana, sagatovojot virsmu apdarei, ievērojot tehnoloģisko procesu</t>
  </si>
  <si>
    <t>Ieejas nojumes apakšējā virsma bez siltumizolācijas</t>
  </si>
  <si>
    <t>Sieta stiprināšana un izlīdzināšana ar līmjavu ieejas nojumes apakšējai virsmai</t>
  </si>
  <si>
    <t>Ieejas nojumes apakšējo virsmu gruntēšana un apmešana ar faktūrapmetumu</t>
  </si>
  <si>
    <t xml:space="preserve">Fasādes kāpnes </t>
  </si>
  <si>
    <t>Esošās tērauda kāpnes demontāža, tīrīšana no rūsas, gruntēšana, krāsošana ar emalijas krāsu divas kārtās, montāža atpakaļ uz kronšteiniem</t>
  </si>
  <si>
    <t>Logu aizsargrestes</t>
  </si>
  <si>
    <t>Metāla azsargrestes izgatavošana un montāža cokola stāva logiem, krāsošana</t>
  </si>
  <si>
    <t>Fasādes apdare šķūņu ēkai</t>
  </si>
  <si>
    <t>Plēves stiprināšana durvju nosegšanai</t>
  </si>
  <si>
    <t>Pamatu un cokolu no ārpuses siltināšana ar putupolisterolu 50mm biezumā stiprinot ar līmjavu</t>
  </si>
  <si>
    <t xml:space="preserve">Esošo mūra sienas virsmu gruntēšana un cementa javas apmetuma izveide </t>
  </si>
  <si>
    <t>Aiļu malas līdz 140mm platumā apmēšana ar cementa javu pēc jauno durvju bloku montāžas darbiem</t>
  </si>
  <si>
    <t>Esošo apmesto virsmu gruntēšana, špaktelēšana, slīpēšana</t>
  </si>
  <si>
    <t>Iekšējie apdares darbi (šķūņu ēkai)</t>
  </si>
  <si>
    <t>Iekšējie apdares darbi (šķūņu ēkai) kopā:</t>
  </si>
  <si>
    <t>Galvenās ieejas kāpnes, atbalsta sienas un lieveņa atjaunošana, bojāto pakāpienu labošana vai nomaiņa pret analogiem, pakāpienu priekšējo sānu virsmu apmēšana</t>
  </si>
  <si>
    <t>Panduss pie galvenās ieejas</t>
  </si>
  <si>
    <t xml:space="preserve">Būvbedres rakšana pandusa atbalsta sienai roku darbā </t>
  </si>
  <si>
    <t>Atbalsta sienas veidņu uzstādīšana un noņemšana</t>
  </si>
  <si>
    <t>Pandusa konstrukciju betonēšana ar betonu B25, armējot ar sietu</t>
  </si>
  <si>
    <t>Armatūra AIII d10</t>
  </si>
  <si>
    <t>Šķembas piebēršana roku darbā kāpņu konstrukcijā, ieskaitot blietēšanu ar mehānismiem</t>
  </si>
  <si>
    <t>Pagalma ieejas kāpnes, atbalsta sienas un lieveņa atjaunošana, bojāto pakāpienu labošana vai nomaiņa pret analogiem, pakāpienu priekšējo sānu virsmu apmešana</t>
  </si>
  <si>
    <t>Saimniecības ieejas</t>
  </si>
  <si>
    <t>Pagalma kāpnes un atbalsta sienas atjaunošana, bojāto pakāpienu labošana, pakāpienu priekšējo sānu virsmu apmēšana</t>
  </si>
  <si>
    <t>Uzjumtiņu virs ieejas kāpnēm izgatavošana no polikarbonāta uz metāla karkasa, montāža</t>
  </si>
  <si>
    <t>Sadzīves kanalizācijas PP caurules Dupplex De/Di 250/216, kl.SN8 (T8) dzīļumā līdz 2,0m (sausa grunts)</t>
  </si>
  <si>
    <t>Pievienošanas esošajā akā dzīļumā līdz 2,0m (sausais grunts)</t>
  </si>
  <si>
    <t>Apgaismojuma sienas konsoles ar gaismekļu montāža</t>
  </si>
  <si>
    <t>Apgaismojuma balstu (stabs 7,0m) ar gaismekļu montāža</t>
  </si>
  <si>
    <t>Spuldze  100W</t>
  </si>
  <si>
    <t>Apgaismojuma balstu (stabs 3,6m) ar gaismekļu montāža</t>
  </si>
  <si>
    <t>Kabeļa montāža pa konstrukcijām</t>
  </si>
  <si>
    <t>Kabelis, NYY-J-3x6mm2</t>
  </si>
  <si>
    <t>Fotosensoru FR-1 montāža</t>
  </si>
  <si>
    <t>Foto un laika releju montāža</t>
  </si>
  <si>
    <t>Elektriskās apgaismojuma sadalnes IP44, v/apm tips, GSA (sk.ELT-3) montāža</t>
  </si>
  <si>
    <t>Esošo celmu izraušana un izvešana</t>
  </si>
  <si>
    <t>Futbola vārtu demontāža</t>
  </si>
  <si>
    <t>Žogu ar vārtiem demontāža</t>
  </si>
  <si>
    <t>Esošā šķūņa demontāža</t>
  </si>
  <si>
    <t xml:space="preserve">Esošā atbalsta sienu demontāža </t>
  </si>
  <si>
    <t xml:space="preserve">Tribīnes/skatītāju soliņu, kas izvietoti reljefā demontāža </t>
  </si>
  <si>
    <t>Ieraukuma izbūve ievalkai</t>
  </si>
  <si>
    <t>Dobu ierīkošana ar melnzemes kārtu, vidēji 150 mm biezumā</t>
  </si>
  <si>
    <t>Esošās kāpnes atjaunošana, bojāto pakāpienu labošana, pakāpienu priekšējo sānu virsmu apmēšana</t>
  </si>
  <si>
    <t>Cementa javas pamatojuma izveidošana 30mm biezumā</t>
  </si>
  <si>
    <t>Betona bruģakmens 60mm biezumā seguma izbūve kāpnēm (pelēkā krāsā)</t>
  </si>
  <si>
    <t>Atspēriena dēlīšu uzstadīšana</t>
  </si>
  <si>
    <t>Atspēriena dēlis 1220x200x100mm</t>
  </si>
  <si>
    <t>Esošās tērauda vingrošanas stieņu tīrīšana no rūsas, gruntēšana, krāsošana ar emalijas krāsu divas kārtās</t>
  </si>
  <si>
    <r>
      <t>m</t>
    </r>
    <r>
      <rPr>
        <vertAlign val="superscript"/>
        <sz val="10"/>
        <color indexed="8"/>
        <rFont val="Arial"/>
        <family val="2"/>
      </rPr>
      <t>2</t>
    </r>
  </si>
  <si>
    <r>
      <t>m</t>
    </r>
    <r>
      <rPr>
        <vertAlign val="superscript"/>
        <sz val="10"/>
        <color indexed="8"/>
        <rFont val="Arial"/>
        <family val="2"/>
      </rPr>
      <t>3</t>
    </r>
  </si>
  <si>
    <r>
      <t>Konteineru 9m</t>
    </r>
    <r>
      <rPr>
        <vertAlign val="superscript"/>
        <sz val="10"/>
        <color indexed="8"/>
        <rFont val="Arial"/>
        <family val="2"/>
      </rPr>
      <t>3</t>
    </r>
    <r>
      <rPr>
        <sz val="10"/>
        <color indexed="8"/>
        <rFont val="Arial"/>
        <family val="2"/>
      </rPr>
      <t xml:space="preserve"> īre</t>
    </r>
  </si>
  <si>
    <r>
      <t>m</t>
    </r>
    <r>
      <rPr>
        <vertAlign val="superscript"/>
        <sz val="10"/>
        <rFont val="Arial"/>
        <family val="2"/>
      </rPr>
      <t>2</t>
    </r>
  </si>
  <si>
    <r>
      <t>m</t>
    </r>
    <r>
      <rPr>
        <vertAlign val="superscript"/>
        <sz val="10"/>
        <rFont val="Arial"/>
        <family val="2"/>
      </rPr>
      <t>3</t>
    </r>
  </si>
  <si>
    <t>Rotējošo vēdināšanas deflektoru (d230mm) montāža</t>
  </si>
  <si>
    <t>rotējošais vēdināšanas deflektors</t>
  </si>
  <si>
    <t>Apgaismojuma balstu (stabs 12m) ar gaismekļu montāža</t>
  </si>
  <si>
    <t>Dzelzsbetona pamats metāla balstam P-4</t>
  </si>
  <si>
    <t>traversa T-veida</t>
  </si>
  <si>
    <t>Gaismekļa ķermenis</t>
  </si>
  <si>
    <t>Stabu 12 m</t>
  </si>
  <si>
    <t>Gumijas blive</t>
  </si>
  <si>
    <t>Spuldze  400W</t>
  </si>
  <si>
    <t>Kabeļa kurpe SAV-15,11</t>
  </si>
  <si>
    <t>Kabelis, NYY-J-3x2,5mm2</t>
  </si>
  <si>
    <t>Automats 3f /16A/C</t>
  </si>
  <si>
    <t>Siltuma izolācijas utilizācija</t>
  </si>
  <si>
    <t xml:space="preserve">Līme (materiāls, kas atrodas objektā)  </t>
  </si>
  <si>
    <t>Utilizācija</t>
  </si>
  <si>
    <t>m²</t>
  </si>
  <si>
    <t>m³</t>
  </si>
  <si>
    <t>Loga un durvju aiļu malas siltināšanas b=30mm demontāža un virsmas attīrīsana</t>
  </si>
  <si>
    <t>Arējo elektrotīklu pieslēgums el.skapim</t>
  </si>
  <si>
    <t>kpl</t>
  </si>
  <si>
    <t>Darbu apjomu saraksts  Nr.1</t>
  </si>
  <si>
    <t>(darba veids vai konstruktīvā nosaukums)</t>
  </si>
  <si>
    <t xml:space="preserve">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t>
  </si>
  <si>
    <t>N.p.k.</t>
  </si>
  <si>
    <t>Mērv.</t>
  </si>
  <si>
    <t>Daudz.</t>
  </si>
  <si>
    <t>Vienības izmaksas (Ls)</t>
  </si>
  <si>
    <t>Kopā :</t>
  </si>
  <si>
    <t>Ls</t>
  </si>
  <si>
    <t xml:space="preserve">Sastādīja : ___________________ </t>
  </si>
  <si>
    <t xml:space="preserve">Pārbaudīja : ___________________ </t>
  </si>
  <si>
    <t xml:space="preserve">Sert. Nr. </t>
  </si>
  <si>
    <r>
      <t>Būves nosaukums:</t>
    </r>
    <r>
      <rPr>
        <sz val="12"/>
        <rFont val="Arial Narrow"/>
        <family val="2"/>
      </rPr>
      <t xml:space="preserve">    "Daugavpils 11. pamatskolas ēku fasāžu un jumtu rekonstrukcija,energoefektivitātes paaugstināšana un teritorijas labiekārtošana"</t>
    </r>
  </si>
  <si>
    <r>
      <t xml:space="preserve">Objekta nosaukums: </t>
    </r>
    <r>
      <rPr>
        <u val="single"/>
        <sz val="12"/>
        <rFont val="Arial Narrow"/>
        <family val="2"/>
      </rPr>
      <t xml:space="preserve"> "Daugavpils 11. pamatskolas ēku fasāžu un jumtu rekonstrukcija,energoefektivitātes paaugstināšana un teritorijas labiekārtošana"</t>
    </r>
  </si>
  <si>
    <r>
      <t xml:space="preserve">Būves adrese:    </t>
    </r>
    <r>
      <rPr>
        <u val="single"/>
        <sz val="12"/>
        <rFont val="Arial Narrow"/>
        <family val="2"/>
      </rPr>
      <t xml:space="preserve">  Daugavpils, Arhitektu  iela 10</t>
    </r>
  </si>
  <si>
    <t>Darbu apjomu saraksts  Nr.3</t>
  </si>
  <si>
    <t>Darbu apjomu saraksts  Nr.2</t>
  </si>
  <si>
    <t>Darbu apjomu saraksts  Nr.4</t>
  </si>
  <si>
    <r>
      <t xml:space="preserve">RUUKKI tērauda profils VINTAGE  0,5 mm PUREX RR-32                                          </t>
    </r>
    <r>
      <rPr>
        <sz val="10"/>
        <color indexed="10"/>
        <rFont val="Arial"/>
        <family val="2"/>
      </rPr>
      <t xml:space="preserve">    (pasūtītāja materiāls - 1234.80m2)</t>
    </r>
  </si>
  <si>
    <t>Ārējie kanalizācijas tīkli</t>
  </si>
  <si>
    <r>
      <t xml:space="preserve">Cokola līste </t>
    </r>
    <r>
      <rPr>
        <sz val="10"/>
        <color indexed="10"/>
        <rFont val="Arial"/>
        <family val="2"/>
      </rPr>
      <t>(pasūtītāja materiāls - 162.5m)</t>
    </r>
  </si>
  <si>
    <t>Ģeotekstila ieklāšana</t>
  </si>
  <si>
    <r>
      <t xml:space="preserve">Mākslīgā zāliena segumu </t>
    </r>
    <r>
      <rPr>
        <sz val="10"/>
        <rFont val="Arial"/>
        <family val="2"/>
      </rPr>
      <t>50mm biezumā (IAAF sertificēts) izveidošana, ieskaitot apmales montāžu un liniju marķēšanu</t>
    </r>
  </si>
  <si>
    <t>Ceļi un laukumi</t>
  </si>
  <si>
    <t>Sagatavošanas darbi</t>
  </si>
  <si>
    <t>Bruģa segums gājēju ceļiem (ieejas kāpnes, panduss un apmales nav iekļauts)</t>
  </si>
  <si>
    <t>Bruģa segums brauktuvei</t>
  </si>
  <si>
    <t>Ceļa apzīmējums</t>
  </si>
  <si>
    <t>Mākslīgā zāliena segums (futbola laukums)</t>
  </si>
  <si>
    <t>Apzaļumošanas darbi</t>
  </si>
  <si>
    <t>Zālājs</t>
  </si>
  <si>
    <t xml:space="preserve">Mākslīgais segums skrejceļiem </t>
  </si>
  <si>
    <t>Mākslīgais segums  laukumiem</t>
  </si>
  <si>
    <r>
      <t>m</t>
    </r>
    <r>
      <rPr>
        <vertAlign val="superscript"/>
        <sz val="10"/>
        <rFont val="Arial"/>
        <family val="2"/>
      </rPr>
      <t>3</t>
    </r>
  </si>
  <si>
    <t>Ceļa zīmes</t>
  </si>
  <si>
    <t xml:space="preserve">Teritorijas aprīkojums </t>
  </si>
  <si>
    <t xml:space="preserve">Karogu mastu montāža </t>
  </si>
  <si>
    <t>Kāpnes</t>
  </si>
  <si>
    <r>
      <t>Atbalsta siena L=</t>
    </r>
    <r>
      <rPr>
        <b/>
        <sz val="10"/>
        <color indexed="10"/>
        <rFont val="Arial"/>
        <family val="2"/>
      </rPr>
      <t>112</t>
    </r>
    <r>
      <rPr>
        <b/>
        <sz val="10"/>
        <color indexed="12"/>
        <rFont val="Arial"/>
        <family val="2"/>
      </rPr>
      <t>t.m.</t>
    </r>
  </si>
  <si>
    <t>Līdztekas, pievilkšanas stieni</t>
  </si>
  <si>
    <t>Tāllēkšanas bedres ierīkošana</t>
  </si>
  <si>
    <t>Sert. Nr.  _____________________</t>
  </si>
  <si>
    <t xml:space="preserve">Drošības sporta žoga L=207t.m. ierīkošana </t>
  </si>
  <si>
    <r>
      <t>m</t>
    </r>
    <r>
      <rPr>
        <vertAlign val="superscript"/>
        <sz val="10"/>
        <rFont val="Arial"/>
        <family val="2"/>
      </rPr>
      <t>3</t>
    </r>
  </si>
  <si>
    <t>Esošā asfalta seguma demontāža</t>
  </si>
  <si>
    <t>Materiālu komplektāciju veikt saskaņā ar ražotājfirmas norādījumiem.</t>
  </si>
  <si>
    <t>Materiālu specifikācijā norādītās ražotājfirmas dotas kā kvalitātes paraugs.</t>
  </si>
  <si>
    <t>Iesniedzot piedāvājumu, pretendentam ir jānorāda, kādi būvmateriāli tiks izmantoti un ja pretendents plāno izmantot būvmateriālu ekvivalentus, tad pretendents piedāvājumam pievieno dokumentus par materiālu tehniskajiem parametriem, kas pierāda, ka plānotais materiāls ir ekvivalents</t>
  </si>
  <si>
    <t>Būvdarbu izmaksu tāmes jāizstrādā saskaņā ar 19.12.2006. MK noteikumiem Nr. 1014 
    „Par Latvijas būvnormatīvu LBN 501- 06  „Būvizmaksu noteikšanas kārtība””.</t>
  </si>
  <si>
    <t>Pretendents cenas piedāvājumā ietver pilnu būvdarbu izmaksu ar visiem riskiem, tai skaitā iespējamos sadārdzinājumus, atsevišķi norādot pievienotās vērtības nodokli.</t>
  </si>
  <si>
    <t xml:space="preserve">Iepirkuma  DPD 2012/16 ERAF    "D" daļas tehniskā specifikācija </t>
  </si>
  <si>
    <t>Betonkontakts 90(vai ekvivalents)</t>
  </si>
  <si>
    <t>Vēdināšanas kanālu un dūmvadu virsmu krāsošana divās kārtās ar CAPAROL (vai ekvivalents) tonēto minerālo krāsu</t>
  </si>
  <si>
    <t xml:space="preserve">Fasādes krāsa  </t>
  </si>
  <si>
    <t>ECOPRIM LD 955 50mm  (vai ekvivalents)</t>
  </si>
  <si>
    <t>PAROC UNS 37  50mm biezumā (vai ekvivalents)</t>
  </si>
  <si>
    <t>RANNILA tērauda profils CLASSIC cinkots SR35-475B  (vai ekvivalents)</t>
  </si>
  <si>
    <t xml:space="preserve">  grunts</t>
  </si>
  <si>
    <t xml:space="preserve"> krāsa</t>
  </si>
  <si>
    <t>Cinkotā krāsota RANNILA skārda nosegelements ar PURAL pārklājumu (vai ekvivalents)</t>
  </si>
  <si>
    <t xml:space="preserve"> grunts</t>
  </si>
  <si>
    <t xml:space="preserve">  krāsa</t>
  </si>
  <si>
    <t>Betonkontakts 90 (vai ekvivalents)</t>
  </si>
  <si>
    <t>ECOPRIM 50mm   (vai ekvivalents)</t>
  </si>
  <si>
    <t xml:space="preserve">līmjava  </t>
  </si>
  <si>
    <t xml:space="preserve">Līmjava  </t>
  </si>
  <si>
    <t>Stikla auduma siets Valmieras SŠR(vai ekvivalents)</t>
  </si>
  <si>
    <t>Apmesto cokola sienas krāsošana divās kārtās ar CAPAROL (vai ekvivalents)tonēto minerālo krāsu</t>
  </si>
  <si>
    <t xml:space="preserve">Grunts  </t>
  </si>
  <si>
    <t>Apmesto aiļu malas virsmu krāsošana divās kārtās ar  CAPAROL(vai ekvivalents) tonēto minerālo krāsu</t>
  </si>
  <si>
    <r>
      <t xml:space="preserve">ISOROC akmens vate δ=100 mm (vai ekvivalents)                      </t>
    </r>
    <r>
      <rPr>
        <sz val="10"/>
        <color indexed="10"/>
        <rFont val="Arial"/>
        <family val="2"/>
      </rPr>
      <t>(pasūtītāja materiāls - 1807.2m2)</t>
    </r>
  </si>
  <si>
    <t>Stikla auduma siets Valmieras SŠR (vai ekvivalents)</t>
  </si>
  <si>
    <t>Apmesto sienu virsmu krāsošana divās kārtās ar  CAPAROL(vai ekvivalents) tonēto minerālo krāsu</t>
  </si>
  <si>
    <t xml:space="preserve">Līmjava </t>
  </si>
  <si>
    <t>Apmesto ieejas nojumes apakšējo virsmu krāsošana divās kārtās ar CAPAROL (vai ekvivalents) tonēto minerālo krāsu</t>
  </si>
  <si>
    <t>ECOPRIM LD 955 50mm (vai ekvivalents)</t>
  </si>
  <si>
    <t>Apmesto cokola sienas un karnīžu virsmu krāsošana divās kārtās ar CAPAROL(vai ekvivalents) tonēto minerālo krāsu</t>
  </si>
  <si>
    <t>Apmesto esošo virsmu krāsošana divās kārtās ar CAPAROL  (vai ekvivalents) tonēto minerālo krāsu</t>
  </si>
  <si>
    <t>TIEFGRUND LF (vai ekvivalents)</t>
  </si>
  <si>
    <t>Uniflott 25 kg (vai ekvivalents)</t>
  </si>
  <si>
    <t>Špaktelēšanas sastāvs Vetonit KR (vai ekvivalents)</t>
  </si>
  <si>
    <t>PAROC BLT6 (vai ekvivalents)</t>
  </si>
  <si>
    <t>Apgaismojuma ierīkošana futbola laukumā (papildu apjoms 5 gab.)</t>
  </si>
  <si>
    <t>Gaismekļa ķermenis „DELTA 30” (vai ekvivalents)komplektā ar stabu 3,6m</t>
  </si>
  <si>
    <t>Gaismekļa ķermenis BENITO(vai ekvivalents)</t>
  </si>
  <si>
    <t xml:space="preserve">Sienas konsole ar gaismekli BRAZO UNNOVA (vai ekvivalents) ar stiprinājumiem un savienojumiem </t>
  </si>
  <si>
    <t>Gaismekļa ķermenis  „VIALIA EVO LUMINARE”  (vai ekvivalents) ar vienu g.ķ. Komplektā ar stabu 7,0m</t>
  </si>
  <si>
    <t>Mākslīgā zāliena segumu PORPLASTIC 15 FL Smart multisport (vai ekvivalents)15mm biezumā ieskaitot liniju markesanu un apmales montāžu</t>
  </si>
  <si>
    <t>Ziemcietu dobes ierīkošana</t>
  </si>
  <si>
    <t>Solu montāža kods NF7103 "LAPPSET" (vai ekvivalents)</t>
  </si>
  <si>
    <t>Atkrituma urnas kods LOOK 30 "BY ROLLER" uzstādīšana (vai ekvivalents)</t>
  </si>
  <si>
    <t>Velosipēdu novietnes (9 vietas) montāža kods 310915-2 "RANTZOWS SPORT" (vai ekvivalents)</t>
  </si>
  <si>
    <t>Karogu mastu H=12,0m kods STR-T 160/12 "ELHANOR" montāža (vai ekvivalents)</t>
  </si>
  <si>
    <t>Rupja granta pamatojuma izveidošana bedrē 150mm biezumā, ieskaitot blietēšanu ar mehānismiem</t>
  </si>
  <si>
    <t>FASERFIX-Sport 0,06x0,4(h)x1,0m (vai ekvivalents)</t>
  </si>
  <si>
    <t>Bedres aizbēršana ar smilti 400 mm biezumā</t>
  </si>
  <si>
    <t xml:space="preserve">  smiltis ar piegādi</t>
  </si>
  <si>
    <t>Sporta solu montāža, kods NIPPON BY ROLLER (vai ekvivalents)</t>
  </si>
  <si>
    <t xml:space="preserve">BEKASPORT (vai ekvivalents)metāla stabs 80x80x2,5 h=6,0m </t>
  </si>
  <si>
    <t>Metāla sieta žoga BEKASPORT montāža (vai ekvivalents)</t>
  </si>
  <si>
    <t>BEKASPORT  Metāla sieta žoga posms 2500x5017(h)mm  (vai ekvivalents)</t>
  </si>
  <si>
    <t>Ārsienas piemūrēšana</t>
  </si>
  <si>
    <t>Ārsienu piemūrēšana ar FIBO blokiem, ieskaitot saenkurošanu ar esošo pārsegumu</t>
  </si>
  <si>
    <t>m3</t>
  </si>
  <si>
    <t>kompl.</t>
  </si>
  <si>
    <t xml:space="preserve">FIBO 3MPa keramzītbetona bloki 300x490x185mm                                             </t>
  </si>
  <si>
    <t>Jumta seguma un konstrukcijas nomaiņa skolas ēkai:</t>
  </si>
  <si>
    <t>Koka šķerlatas 32(h)x100mm ar soli 300mm montāža</t>
  </si>
  <si>
    <t xml:space="preserve">Antiseptētas un apstrādātie ar antipirēnu koka brusas 32x100 mm ar stiprinājumiem </t>
  </si>
  <si>
    <t>Fasādes sienas gruntešana</t>
  </si>
  <si>
    <t>grunts</t>
  </si>
  <si>
    <t xml:space="preserve">Dībeļi </t>
  </si>
  <si>
    <t>Apmesto sienu virsmu krāsošana divās kārtās ar CAPAROL (vai ekvivalents) tonēto minerālo krāsu</t>
  </si>
  <si>
    <t>Galvenas ieejas jumtiņa no ruļļu seguma  renovācija, ieskaitot skarda maļiņa izbūvi</t>
  </si>
  <si>
    <r>
      <t>Stikla auduma siets Valmieras SŠR (vai ekvivalents)</t>
    </r>
    <r>
      <rPr>
        <sz val="10"/>
        <color indexed="10"/>
        <rFont val="Arial"/>
        <family val="2"/>
      </rPr>
      <t xml:space="preserve">  (pasūtītāja materiāls - 1150m2)</t>
    </r>
  </si>
  <si>
    <r>
      <t xml:space="preserve">Stūra līstes  </t>
    </r>
    <r>
      <rPr>
        <sz val="10"/>
        <color indexed="10"/>
        <rFont val="Arial"/>
        <family val="2"/>
      </rPr>
      <t>(pasūtītāja materiāls - 72,5m)</t>
    </r>
  </si>
  <si>
    <r>
      <t xml:space="preserve">Difūzijas antikondensāta plēve Primadach 120  (vai ekvivalents)  </t>
    </r>
    <r>
      <rPr>
        <sz val="10"/>
        <color indexed="10"/>
        <rFont val="Arial"/>
        <family val="2"/>
      </rPr>
      <t>(pasūtītāja materiāls - 2010,5m2)</t>
    </r>
  </si>
  <si>
    <t>Siltuma izolācijas demontāža,fasādes tirīšana un sagatavošana apdarei</t>
  </si>
  <si>
    <t>Darbu apjomu saraksts  Nr.5</t>
  </si>
  <si>
    <t xml:space="preserve">ISOROC akmens vate δ=100 mm (vai ekvivalents) </t>
  </si>
  <si>
    <t xml:space="preserve">Stūra līstes </t>
  </si>
  <si>
    <r>
      <t>bortakmens 1000x200x80mm</t>
    </r>
    <r>
      <rPr>
        <sz val="10"/>
        <color indexed="10"/>
        <rFont val="Arial"/>
        <family val="2"/>
      </rPr>
      <t xml:space="preserve"> (pasūtītāja materiāls - 240m)</t>
    </r>
  </si>
  <si>
    <r>
      <t xml:space="preserve">smiltis (frakcija 32-40mm) ar piegādi                                               </t>
    </r>
    <r>
      <rPr>
        <sz val="10"/>
        <color indexed="10"/>
        <rFont val="Arial"/>
        <family val="2"/>
      </rPr>
      <t>(pasūtītāja materiāls - 480,0m3)</t>
    </r>
  </si>
  <si>
    <t>Sintētisko sporta laukuma segumu ieklāšana (IAAF sertificēts), pielīmējot pie pamatnes ar līmi, ieskaitot līnīju marķēšanu un apmales montāžu</t>
  </si>
  <si>
    <t>Volejbola, basketbola un futbola laukuma aprīkojums</t>
  </si>
  <si>
    <t>Voleibola komplekts SUN VOLLEY, stabi, tīkls 311069-3 RANTZOWS SPORT montāža (vai ekvivalents)</t>
  </si>
  <si>
    <t>RANNILA tērauda profila montāža, ieskaitot pieslēgumu un palīgelementu montāžu (vai ekvivalents)  ar jumta teknēm</t>
  </si>
  <si>
    <t xml:space="preserve">Vispārceltniecības darbi </t>
  </si>
  <si>
    <t>Pasutītaja materiāls - mākslīgā zāliena segums 15mm - 708m2</t>
  </si>
  <si>
    <r>
      <t>FASERFIX-Sport 0,06x0,25/0,25m (</t>
    </r>
    <r>
      <rPr>
        <sz val="10"/>
        <color indexed="10"/>
        <rFont val="Arial"/>
        <family val="2"/>
      </rPr>
      <t>pasutītāja materiāls - 8gab.</t>
    </r>
    <r>
      <rPr>
        <sz val="10"/>
        <rFont val="Arial"/>
        <family val="2"/>
      </rPr>
      <t xml:space="preserve"> )</t>
    </r>
  </si>
  <si>
    <t>Stacionārā basketbola vairogs  ar grozu un balstu    montāža  ar pamatu                                  (Pasūītītaja materiāls - basketbola vairogi ar grozu un balstu  2kompl.)</t>
  </si>
  <si>
    <r>
      <rPr>
        <sz val="10"/>
        <rFont val="Arial"/>
        <family val="2"/>
      </rPr>
      <t xml:space="preserve">Futbola vārtu   montāža    </t>
    </r>
    <r>
      <rPr>
        <sz val="10"/>
        <color indexed="10"/>
        <rFont val="Arial"/>
        <family val="2"/>
      </rPr>
      <t xml:space="preserve">                          (Pasūtītaja materiāls - futbola vārti - 2 kompl.)</t>
    </r>
  </si>
  <si>
    <t>Jumta lūka KERAPLAST (vai ekvivalents) 800x800mm</t>
  </si>
  <si>
    <t>Sienu tīrīšana, sagatovojot virsmu apdarei, ievērojot tehnoloģisko procesu (izlīdzināšana  un t.t.)</t>
  </si>
  <si>
    <t>Geotekstila ieklāšana</t>
  </si>
  <si>
    <t>108.1.</t>
  </si>
  <si>
    <t>111.1.</t>
  </si>
  <si>
    <t>Gultnes rakšana zem futbola mākslīgā seguma h=310mm</t>
  </si>
  <si>
    <t>Gultnes rakšana zem skrejcelinu mākslīgā seguma h=115mm</t>
  </si>
  <si>
    <t>Gultnes rakšana zem sporta multifunkcionālā mākslīgā seguma h=275mm</t>
  </si>
  <si>
    <t xml:space="preserve">Lieka grunta un būvgružu izvešana uz izgāztuvi </t>
  </si>
  <si>
    <t>Fasādes sienas sagatavošana apdarei (fasādes tīrišana, izlīdzināšana, gruntešana un t.t.)</t>
  </si>
  <si>
    <r>
      <t xml:space="preserve">ISOFAS-P δ=20 mm  (vai ekvivalents) </t>
    </r>
    <r>
      <rPr>
        <sz val="10"/>
        <color indexed="10"/>
        <rFont val="Arial"/>
        <family val="2"/>
      </rPr>
      <t>(pasūtītāja materiāls - 27m2)</t>
    </r>
  </si>
  <si>
    <t xml:space="preserve"> 25kg Špaktele </t>
  </si>
  <si>
    <t>uzkausējamais ruberoids - apakšklājs</t>
  </si>
  <si>
    <t>uzkausējamais ruberoids- virsklājs</t>
  </si>
  <si>
    <t>Loga un durvju ailu malas apdare ar parasta GKB riģipša loksnēm stiprinot ar līmjavu  pēc jaunā bloka montāžas darbiem</t>
  </si>
  <si>
    <t xml:space="preserve"> līmjava </t>
  </si>
</sst>
</file>

<file path=xl/styles.xml><?xml version="1.0" encoding="utf-8"?>
<styleSheet xmlns="http://schemas.openxmlformats.org/spreadsheetml/2006/main">
  <numFmts count="3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00_-;\-* #,##0.00_-;_-* \-??_-;_-@_-"/>
    <numFmt numFmtId="181" formatCode="0.00_ ;[Red]\-0.00\ "/>
    <numFmt numFmtId="182" formatCode="0.0%"/>
    <numFmt numFmtId="183" formatCode="0.0"/>
    <numFmt numFmtId="184" formatCode="#,##0.0"/>
    <numFmt numFmtId="185" formatCode="_(* #,##0.00_);_(* \(#,##0.00\);_(* \-??_);_(@_)"/>
    <numFmt numFmtId="186" formatCode="0.000"/>
    <numFmt numFmtId="187" formatCode="0.00000"/>
    <numFmt numFmtId="188" formatCode="0.0000"/>
    <numFmt numFmtId="189" formatCode="#,##0.00\ ;\-#,##0.00\ ;&quot; -&quot;00\ ;@\ "/>
  </numFmts>
  <fonts count="4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12"/>
      <name val="Arial"/>
      <family val="2"/>
    </font>
    <font>
      <sz val="10"/>
      <color indexed="8"/>
      <name val="Arial"/>
      <family val="2"/>
    </font>
    <font>
      <i/>
      <sz val="10"/>
      <name val="Arial"/>
      <family val="2"/>
    </font>
    <font>
      <vertAlign val="superscript"/>
      <sz val="10"/>
      <color indexed="8"/>
      <name val="Arial"/>
      <family val="2"/>
    </font>
    <font>
      <b/>
      <i/>
      <sz val="10"/>
      <color indexed="18"/>
      <name val="Arial"/>
      <family val="2"/>
    </font>
    <font>
      <i/>
      <sz val="10"/>
      <color indexed="8"/>
      <name val="Arial"/>
      <family val="2"/>
    </font>
    <font>
      <b/>
      <i/>
      <sz val="10"/>
      <name val="Arial"/>
      <family val="2"/>
    </font>
    <font>
      <vertAlign val="superscript"/>
      <sz val="10"/>
      <name val="Arial"/>
      <family val="2"/>
    </font>
    <font>
      <b/>
      <i/>
      <sz val="10"/>
      <color indexed="12"/>
      <name val="Arial"/>
      <family val="2"/>
    </font>
    <font>
      <sz val="10"/>
      <color indexed="12"/>
      <name val="Arial"/>
      <family val="2"/>
    </font>
    <font>
      <sz val="10"/>
      <color indexed="62"/>
      <name val="Arial"/>
      <family val="2"/>
    </font>
    <font>
      <sz val="10"/>
      <name val="Helv"/>
      <family val="0"/>
    </font>
    <font>
      <sz val="11"/>
      <name val="Arial Narrow"/>
      <family val="2"/>
    </font>
    <font>
      <u val="single"/>
      <sz val="10"/>
      <color indexed="20"/>
      <name val="Arial"/>
      <family val="2"/>
    </font>
    <font>
      <u val="single"/>
      <sz val="10"/>
      <color indexed="12"/>
      <name val="Arial"/>
      <family val="2"/>
    </font>
    <font>
      <b/>
      <sz val="14"/>
      <name val="Arial Narrow"/>
      <family val="2"/>
    </font>
    <font>
      <sz val="10"/>
      <name val="Arial Narrow"/>
      <family val="2"/>
    </font>
    <font>
      <b/>
      <i/>
      <u val="single"/>
      <sz val="14"/>
      <name val="Arial Narrow"/>
      <family val="2"/>
    </font>
    <font>
      <sz val="8"/>
      <name val="Arial Narrow"/>
      <family val="2"/>
    </font>
    <font>
      <b/>
      <sz val="12"/>
      <name val="Arial Narrow"/>
      <family val="2"/>
    </font>
    <font>
      <sz val="12"/>
      <name val="Arial Narrow"/>
      <family val="2"/>
    </font>
    <font>
      <u val="single"/>
      <sz val="12"/>
      <name val="Arial Narrow"/>
      <family val="2"/>
    </font>
    <font>
      <sz val="11"/>
      <color indexed="8"/>
      <name val="Arial Narrow"/>
      <family val="2"/>
    </font>
    <font>
      <b/>
      <sz val="11"/>
      <color indexed="8"/>
      <name val="Arial Narrow"/>
      <family val="2"/>
    </font>
    <font>
      <b/>
      <sz val="11"/>
      <name val="Arial Narrow"/>
      <family val="2"/>
    </font>
    <font>
      <sz val="10"/>
      <color indexed="10"/>
      <name val="Arial"/>
      <family val="2"/>
    </font>
    <font>
      <b/>
      <sz val="10"/>
      <color indexed="10"/>
      <name val="Arial"/>
      <family val="2"/>
    </font>
    <font>
      <b/>
      <sz val="14"/>
      <color indexed="8"/>
      <name val="Arial"/>
      <family val="2"/>
    </font>
    <font>
      <u val="single"/>
      <sz val="10"/>
      <color indexed="8"/>
      <name val="Arial"/>
      <family val="2"/>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38" borderId="1" applyNumberFormat="0" applyAlignment="0" applyProtection="0"/>
    <xf numFmtId="0" fontId="4" fillId="39" borderId="1" applyNumberFormat="0" applyAlignment="0" applyProtection="0"/>
    <xf numFmtId="0" fontId="5" fillId="40" borderId="2" applyNumberFormat="0" applyAlignment="0" applyProtection="0"/>
    <xf numFmtId="0" fontId="5" fillId="41" borderId="2" applyNumberFormat="0" applyAlignment="0" applyProtection="0"/>
    <xf numFmtId="185"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180" fontId="0" fillId="0" borderId="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12" borderId="1" applyNumberFormat="0" applyAlignment="0" applyProtection="0"/>
    <xf numFmtId="0" fontId="11" fillId="1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3" fillId="42" borderId="0" applyNumberFormat="0" applyBorder="0" applyAlignment="0" applyProtection="0"/>
    <xf numFmtId="0" fontId="13"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44" borderId="7" applyNumberFormat="0" applyAlignment="0" applyProtection="0"/>
    <xf numFmtId="0" fontId="1" fillId="45" borderId="7" applyNumberFormat="0" applyFont="0" applyAlignment="0" applyProtection="0"/>
    <xf numFmtId="0" fontId="15" fillId="38" borderId="8" applyNumberFormat="0" applyAlignment="0" applyProtection="0"/>
    <xf numFmtId="0" fontId="15" fillId="39" borderId="8" applyNumberFormat="0" applyAlignment="0" applyProtection="0"/>
    <xf numFmtId="0" fontId="0" fillId="0" borderId="0">
      <alignment/>
      <protection/>
    </xf>
    <xf numFmtId="9" fontId="0" fillId="0" borderId="0" applyFill="0" applyBorder="0" applyAlignment="0" applyProtection="0"/>
    <xf numFmtId="0" fontId="0" fillId="0" borderId="0">
      <alignment/>
      <protection/>
    </xf>
    <xf numFmtId="0" fontId="31"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36" borderId="0" applyNumberFormat="0" applyBorder="0" applyAlignment="0" applyProtection="0"/>
    <xf numFmtId="0" fontId="11" fillId="12" borderId="1" applyNumberFormat="0" applyAlignment="0" applyProtection="0"/>
    <xf numFmtId="0" fontId="15" fillId="38" borderId="8" applyNumberFormat="0" applyAlignment="0" applyProtection="0"/>
    <xf numFmtId="0" fontId="4" fillId="38"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7" fillId="0" borderId="9" applyNumberFormat="0" applyFill="0" applyAlignment="0" applyProtection="0"/>
    <xf numFmtId="0" fontId="5" fillId="40" borderId="2" applyNumberFormat="0" applyAlignment="0" applyProtection="0"/>
    <xf numFmtId="0" fontId="16" fillId="0" borderId="0" applyNumberFormat="0" applyFill="0" applyBorder="0" applyAlignment="0" applyProtection="0"/>
    <xf numFmtId="0" fontId="1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4" borderId="0" applyNumberFormat="0" applyBorder="0" applyAlignment="0" applyProtection="0"/>
    <xf numFmtId="0" fontId="6" fillId="0" borderId="0" applyNumberFormat="0" applyFill="0" applyBorder="0" applyAlignment="0" applyProtection="0"/>
    <xf numFmtId="0" fontId="0" fillId="44" borderId="7" applyNumberFormat="0" applyAlignment="0" applyProtection="0"/>
    <xf numFmtId="0" fontId="12" fillId="0" borderId="6" applyNumberFormat="0" applyFill="0" applyAlignment="0" applyProtection="0"/>
    <xf numFmtId="0" fontId="31" fillId="0" borderId="0">
      <alignment/>
      <protection/>
    </xf>
    <xf numFmtId="0" fontId="18" fillId="0" borderId="0" applyNumberFormat="0" applyFill="0" applyBorder="0" applyAlignment="0" applyProtection="0"/>
    <xf numFmtId="0" fontId="7" fillId="6" borderId="0" applyNumberFormat="0" applyBorder="0" applyAlignment="0" applyProtection="0"/>
  </cellStyleXfs>
  <cellXfs count="258">
    <xf numFmtId="0" fontId="0" fillId="0" borderId="0" xfId="0" applyAlignment="1">
      <alignment/>
    </xf>
    <xf numFmtId="2" fontId="0" fillId="0" borderId="10" xfId="135" applyNumberFormat="1" applyFont="1" applyFill="1" applyBorder="1" applyAlignment="1">
      <alignment horizontal="center" vertical="center" wrapText="1"/>
      <protection/>
    </xf>
    <xf numFmtId="0" fontId="0" fillId="0" borderId="10" xfId="135" applyFont="1" applyFill="1" applyBorder="1" applyAlignment="1">
      <alignment horizontal="center" vertical="center" wrapText="1"/>
      <protection/>
    </xf>
    <xf numFmtId="2" fontId="0" fillId="0" borderId="10" xfId="135" applyNumberFormat="1" applyFont="1" applyFill="1" applyBorder="1" applyAlignment="1">
      <alignment horizontal="center" vertical="center" wrapText="1"/>
      <protection/>
    </xf>
    <xf numFmtId="0" fontId="0" fillId="0" borderId="10" xfId="130" applyFont="1" applyBorder="1" applyAlignment="1">
      <alignment horizontal="left"/>
      <protection/>
    </xf>
    <xf numFmtId="0" fontId="21" fillId="0" borderId="10" xfId="130" applyFont="1" applyFill="1" applyBorder="1" applyAlignment="1">
      <alignment horizontal="center" vertical="center" wrapText="1"/>
      <protection/>
    </xf>
    <xf numFmtId="0" fontId="0" fillId="0" borderId="10" xfId="130" applyFont="1" applyFill="1" applyBorder="1" applyAlignment="1">
      <alignment horizontal="center" vertical="center" wrapText="1"/>
      <protection/>
    </xf>
    <xf numFmtId="2" fontId="0" fillId="0" borderId="10" xfId="130" applyNumberFormat="1" applyFont="1" applyFill="1" applyBorder="1" applyAlignment="1">
      <alignment horizontal="center" vertical="center" wrapText="1"/>
      <protection/>
    </xf>
    <xf numFmtId="2" fontId="0" fillId="0" borderId="10" xfId="145" applyNumberFormat="1" applyFont="1" applyFill="1" applyBorder="1" applyAlignment="1">
      <alignment horizontal="right" vertical="center" wrapText="1"/>
      <protection/>
    </xf>
    <xf numFmtId="2" fontId="0" fillId="0" borderId="10" xfId="130" applyNumberFormat="1" applyFont="1" applyFill="1" applyBorder="1" applyAlignment="1">
      <alignment horizontal="left" vertical="center" wrapText="1"/>
      <protection/>
    </xf>
    <xf numFmtId="2" fontId="21" fillId="0" borderId="10" xfId="130" applyNumberFormat="1" applyFont="1" applyFill="1" applyBorder="1" applyAlignment="1">
      <alignment horizontal="center" vertical="center" wrapText="1"/>
      <protection/>
    </xf>
    <xf numFmtId="2" fontId="0" fillId="0" borderId="10" xfId="130" applyNumberFormat="1" applyFont="1" applyFill="1" applyBorder="1" applyAlignment="1">
      <alignment horizontal="right" vertical="center" wrapText="1"/>
      <protection/>
    </xf>
    <xf numFmtId="0" fontId="21" fillId="0" borderId="10" xfId="130" applyFont="1" applyFill="1" applyBorder="1" applyAlignment="1">
      <alignment vertical="center" wrapText="1"/>
      <protection/>
    </xf>
    <xf numFmtId="0" fontId="0" fillId="0" borderId="10" xfId="130" applyFont="1" applyFill="1" applyBorder="1" applyAlignment="1">
      <alignment horizontal="right" vertical="center" wrapText="1"/>
      <protection/>
    </xf>
    <xf numFmtId="0" fontId="20" fillId="0" borderId="10" xfId="130" applyFont="1" applyFill="1" applyBorder="1" applyAlignment="1">
      <alignment vertical="center" wrapText="1"/>
      <protection/>
    </xf>
    <xf numFmtId="0" fontId="0" fillId="0" borderId="10" xfId="145" applyFont="1" applyFill="1" applyBorder="1" applyAlignment="1">
      <alignment horizontal="center" vertical="center" wrapText="1"/>
      <protection/>
    </xf>
    <xf numFmtId="0" fontId="0" fillId="0" borderId="10" xfId="145" applyFont="1" applyFill="1" applyBorder="1" applyAlignment="1">
      <alignment horizontal="justify" vertical="center" wrapText="1"/>
      <protection/>
    </xf>
    <xf numFmtId="0" fontId="0" fillId="0" borderId="10" xfId="130" applyFont="1" applyFill="1" applyBorder="1" applyAlignment="1">
      <alignment horizontal="justify" vertical="center" wrapText="1"/>
      <protection/>
    </xf>
    <xf numFmtId="0" fontId="28" fillId="0" borderId="10" xfId="135" applyFont="1" applyFill="1" applyBorder="1" applyAlignment="1">
      <alignment horizontal="left" vertical="center" wrapText="1"/>
      <protection/>
    </xf>
    <xf numFmtId="0" fontId="0" fillId="0" borderId="10" xfId="187" applyNumberFormat="1" applyFont="1" applyFill="1" applyBorder="1" applyAlignment="1" applyProtection="1">
      <alignment vertical="center" wrapText="1"/>
      <protection/>
    </xf>
    <xf numFmtId="0" fontId="0" fillId="0" borderId="10" xfId="187" applyNumberFormat="1" applyFont="1" applyFill="1" applyBorder="1" applyAlignment="1" applyProtection="1">
      <alignment horizontal="center" vertical="center" wrapText="1"/>
      <protection/>
    </xf>
    <xf numFmtId="0" fontId="0" fillId="0" borderId="10" xfId="191" applyFont="1" applyFill="1" applyBorder="1" applyAlignment="1">
      <alignment horizontal="center" vertical="center" wrapText="1"/>
      <protection/>
    </xf>
    <xf numFmtId="0" fontId="0" fillId="0" borderId="10" xfId="178" applyNumberFormat="1" applyFont="1" applyFill="1" applyBorder="1" applyAlignment="1" applyProtection="1">
      <alignment horizontal="right" vertical="center" wrapText="1"/>
      <protection/>
    </xf>
    <xf numFmtId="0" fontId="0" fillId="0" borderId="10" xfId="180" applyNumberFormat="1" applyFont="1" applyFill="1" applyBorder="1" applyAlignment="1" applyProtection="1">
      <alignment horizontal="center" vertical="center" wrapText="1"/>
      <protection/>
    </xf>
    <xf numFmtId="0" fontId="0" fillId="0" borderId="10" xfId="180" applyNumberFormat="1" applyFont="1" applyFill="1" applyBorder="1" applyAlignment="1" applyProtection="1">
      <alignment horizontal="right" vertical="center" wrapText="1"/>
      <protection/>
    </xf>
    <xf numFmtId="2" fontId="0" fillId="0" borderId="10" xfId="0" applyNumberFormat="1" applyFont="1" applyFill="1" applyBorder="1" applyAlignment="1">
      <alignment horizontal="center" vertical="center" wrapText="1"/>
    </xf>
    <xf numFmtId="0" fontId="0" fillId="0" borderId="10" xfId="191" applyFont="1" applyFill="1" applyBorder="1" applyAlignment="1">
      <alignment horizontal="right" vertical="center" wrapText="1"/>
      <protection/>
    </xf>
    <xf numFmtId="2"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xf>
    <xf numFmtId="2" fontId="0" fillId="0" borderId="10" xfId="193" applyNumberFormat="1" applyFont="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21" fillId="0" borderId="10" xfId="0" applyFont="1" applyFill="1" applyBorder="1" applyAlignment="1">
      <alignment horizontal="right" vertical="center" wrapText="1"/>
    </xf>
    <xf numFmtId="0" fontId="0" fillId="0" borderId="10" xfId="193" applyFont="1" applyBorder="1" applyAlignment="1">
      <alignment horizontal="left" vertical="center" wrapText="1"/>
      <protection/>
    </xf>
    <xf numFmtId="0" fontId="0" fillId="0" borderId="10" xfId="0" applyFill="1" applyBorder="1" applyAlignment="1">
      <alignment vertical="center" wrapText="1"/>
    </xf>
    <xf numFmtId="0" fontId="32" fillId="0" borderId="0" xfId="98" applyFont="1" applyFill="1" applyBorder="1" applyAlignment="1">
      <alignment horizontal="left"/>
      <protection/>
    </xf>
    <xf numFmtId="0" fontId="36" fillId="0" borderId="0" xfId="98" applyFont="1">
      <alignment/>
      <protection/>
    </xf>
    <xf numFmtId="0" fontId="36" fillId="0" borderId="0" xfId="0" applyFont="1" applyFill="1" applyAlignment="1">
      <alignment vertical="center"/>
    </xf>
    <xf numFmtId="0" fontId="38" fillId="0" borderId="0" xfId="145" applyFont="1" applyFill="1" applyAlignment="1">
      <alignment vertical="center"/>
      <protection/>
    </xf>
    <xf numFmtId="0" fontId="38" fillId="0" borderId="0" xfId="145" applyFont="1" applyFill="1" applyBorder="1" applyAlignment="1">
      <alignment horizontal="center" vertical="center" wrapText="1"/>
      <protection/>
    </xf>
    <xf numFmtId="0" fontId="38" fillId="0" borderId="0" xfId="145" applyFont="1" applyFill="1" applyAlignment="1">
      <alignment vertical="center"/>
      <protection/>
    </xf>
    <xf numFmtId="0" fontId="40" fillId="0" borderId="0" xfId="0" applyFont="1" applyFill="1" applyBorder="1" applyAlignment="1">
      <alignment/>
    </xf>
    <xf numFmtId="0" fontId="32" fillId="0" borderId="0" xfId="0" applyFont="1" applyAlignment="1">
      <alignment vertical="center"/>
    </xf>
    <xf numFmtId="0" fontId="42" fillId="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0" borderId="0" xfId="0" applyFont="1" applyFill="1" applyBorder="1" applyAlignment="1">
      <alignment horizontal="center" vertical="center" wrapText="1"/>
    </xf>
    <xf numFmtId="0" fontId="42" fillId="0" borderId="0" xfId="0" applyFont="1" applyFill="1" applyAlignment="1">
      <alignment horizontal="center" vertical="center"/>
    </xf>
    <xf numFmtId="0" fontId="32" fillId="0" borderId="0" xfId="0" applyFont="1" applyFill="1" applyAlignment="1">
      <alignment vertical="center"/>
    </xf>
    <xf numFmtId="0" fontId="42" fillId="0" borderId="0" xfId="0" applyFont="1" applyFill="1" applyAlignment="1">
      <alignment horizontal="left"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4" fillId="0" borderId="0" xfId="0" applyFont="1" applyFill="1" applyAlignment="1">
      <alignment vertical="center"/>
    </xf>
    <xf numFmtId="0" fontId="43"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0" xfId="0" applyFont="1" applyFill="1" applyAlignment="1">
      <alignment horizontal="center"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vertical="center" wrapText="1"/>
    </xf>
    <xf numFmtId="2" fontId="32" fillId="0" borderId="10" xfId="0" applyNumberFormat="1" applyFont="1" applyFill="1" applyBorder="1" applyAlignment="1">
      <alignment horizontal="center" vertical="center"/>
    </xf>
    <xf numFmtId="2" fontId="32" fillId="0" borderId="10" xfId="0" applyNumberFormat="1" applyFont="1" applyFill="1" applyBorder="1" applyAlignment="1">
      <alignment horizontal="center" vertical="center"/>
    </xf>
    <xf numFmtId="0" fontId="32" fillId="0" borderId="0" xfId="0" applyFont="1" applyFill="1" applyAlignment="1">
      <alignment/>
    </xf>
    <xf numFmtId="0" fontId="32" fillId="0" borderId="10" xfId="0" applyFont="1" applyFill="1" applyBorder="1" applyAlignment="1">
      <alignment vertical="center" wrapText="1"/>
    </xf>
    <xf numFmtId="0" fontId="42" fillId="0" borderId="10" xfId="0" applyFont="1" applyFill="1" applyBorder="1" applyAlignment="1">
      <alignment horizontal="center"/>
    </xf>
    <xf numFmtId="0" fontId="42" fillId="0" borderId="10" xfId="0" applyFont="1" applyFill="1" applyBorder="1" applyAlignment="1">
      <alignment horizontal="center" vertical="center"/>
    </xf>
    <xf numFmtId="2" fontId="32" fillId="0" borderId="10" xfId="0" applyNumberFormat="1" applyFont="1" applyFill="1" applyBorder="1" applyAlignment="1">
      <alignment horizontal="right" vertical="center"/>
    </xf>
    <xf numFmtId="0" fontId="42" fillId="0" borderId="0" xfId="0" applyNumberFormat="1" applyFont="1" applyFill="1" applyBorder="1" applyAlignment="1" applyProtection="1">
      <alignment horizontal="center" vertical="center"/>
      <protection/>
    </xf>
    <xf numFmtId="0" fontId="43" fillId="0" borderId="10"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right" vertical="center" wrapText="1"/>
      <protection/>
    </xf>
    <xf numFmtId="2" fontId="43" fillId="0" borderId="10" xfId="0" applyNumberFormat="1" applyFont="1" applyFill="1" applyBorder="1" applyAlignment="1" applyProtection="1">
      <alignment horizontal="center" vertical="center"/>
      <protection/>
    </xf>
    <xf numFmtId="0" fontId="43" fillId="0" borderId="0" xfId="0" applyNumberFormat="1" applyFont="1" applyFill="1" applyBorder="1" applyAlignment="1" applyProtection="1">
      <alignment horizontal="center" vertical="center"/>
      <protection/>
    </xf>
    <xf numFmtId="0" fontId="32" fillId="0" borderId="0" xfId="98" applyFont="1" applyFill="1" applyBorder="1" applyAlignment="1">
      <alignment horizontal="center"/>
      <protection/>
    </xf>
    <xf numFmtId="0" fontId="32" fillId="0" borderId="0" xfId="98" applyFont="1" applyFill="1" applyBorder="1">
      <alignment/>
      <protection/>
    </xf>
    <xf numFmtId="0" fontId="32" fillId="0" borderId="0" xfId="98" applyFont="1" applyFill="1" applyBorder="1" applyAlignment="1">
      <alignment horizontal="center" vertical="center"/>
      <protection/>
    </xf>
    <xf numFmtId="0" fontId="32" fillId="0" borderId="0" xfId="98" applyFont="1" applyFill="1" applyBorder="1" applyAlignment="1">
      <alignment/>
      <protection/>
    </xf>
    <xf numFmtId="0" fontId="32" fillId="0" borderId="0" xfId="98" applyFont="1" applyFill="1" applyBorder="1" applyAlignment="1">
      <alignment vertical="center"/>
      <protection/>
    </xf>
    <xf numFmtId="0" fontId="32" fillId="0" borderId="0" xfId="0" applyFont="1" applyFill="1" applyAlignment="1">
      <alignment/>
    </xf>
    <xf numFmtId="0" fontId="32" fillId="0" borderId="0" xfId="0" applyFont="1" applyFill="1" applyAlignment="1">
      <alignment horizontal="center"/>
    </xf>
    <xf numFmtId="0" fontId="0" fillId="0" borderId="10" xfId="0" applyFont="1" applyFill="1" applyBorder="1" applyAlignment="1">
      <alignment horizontal="center" vertical="center"/>
    </xf>
    <xf numFmtId="0" fontId="20" fillId="0" borderId="10" xfId="0" applyFont="1" applyFill="1" applyBorder="1" applyAlignment="1">
      <alignment vertical="center" wrapText="1"/>
    </xf>
    <xf numFmtId="0" fontId="0" fillId="0" borderId="10" xfId="0" applyFont="1" applyFill="1" applyBorder="1" applyAlignment="1">
      <alignment/>
    </xf>
    <xf numFmtId="0" fontId="19" fillId="0" borderId="10" xfId="0" applyFont="1" applyFill="1" applyBorder="1" applyAlignment="1">
      <alignment vertical="center" wrapText="1"/>
    </xf>
    <xf numFmtId="0" fontId="20" fillId="0" borderId="10" xfId="0" applyFont="1" applyFill="1" applyBorder="1" applyAlignment="1">
      <alignment horizontal="right" vertical="center" wrapText="1"/>
    </xf>
    <xf numFmtId="0" fontId="21" fillId="0" borderId="10" xfId="0"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21" fillId="0" borderId="10" xfId="0" applyFont="1" applyFill="1" applyBorder="1" applyAlignment="1">
      <alignment horizontal="right" vertical="center" wrapText="1"/>
    </xf>
    <xf numFmtId="0" fontId="21" fillId="0" borderId="10" xfId="0" applyFont="1" applyFill="1" applyBorder="1" applyAlignment="1">
      <alignment vertical="center" wrapText="1"/>
    </xf>
    <xf numFmtId="0" fontId="32" fillId="0" borderId="10" xfId="98" applyFont="1" applyFill="1" applyBorder="1">
      <alignment/>
      <protection/>
    </xf>
    <xf numFmtId="0" fontId="32" fillId="0" borderId="10" xfId="98" applyFont="1" applyFill="1" applyBorder="1" applyAlignment="1">
      <alignment/>
      <protection/>
    </xf>
    <xf numFmtId="0" fontId="32" fillId="0" borderId="10" xfId="98" applyFont="1" applyFill="1" applyBorder="1" applyAlignment="1">
      <alignment vertical="center"/>
      <protection/>
    </xf>
    <xf numFmtId="0" fontId="32" fillId="0" borderId="10" xfId="0" applyFont="1" applyFill="1" applyBorder="1" applyAlignment="1">
      <alignment horizontal="center"/>
    </xf>
    <xf numFmtId="0" fontId="25" fillId="0" borderId="10" xfId="0" applyFont="1" applyFill="1" applyBorder="1" applyAlignment="1">
      <alignment horizontal="right" vertical="center" wrapText="1"/>
    </xf>
    <xf numFmtId="0" fontId="24" fillId="0" borderId="10" xfId="0" applyFont="1" applyFill="1" applyBorder="1" applyAlignment="1">
      <alignment horizontal="right" vertical="center" wrapText="1"/>
    </xf>
    <xf numFmtId="0" fontId="25"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righ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21" fillId="0" borderId="10" xfId="0" applyFont="1" applyFill="1" applyBorder="1" applyAlignment="1">
      <alignment horizontal="right" wrapText="1"/>
    </xf>
    <xf numFmtId="2" fontId="0" fillId="0" borderId="10" xfId="0" applyNumberFormat="1" applyFont="1" applyFill="1" applyBorder="1" applyAlignment="1">
      <alignment vertical="center" wrapText="1"/>
    </xf>
    <xf numFmtId="2" fontId="0" fillId="0" borderId="10" xfId="0" applyNumberFormat="1" applyFont="1" applyFill="1" applyBorder="1" applyAlignment="1">
      <alignment horizontal="right" vertical="center" wrapText="1"/>
    </xf>
    <xf numFmtId="4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xf>
    <xf numFmtId="0" fontId="0" fillId="0" borderId="10" xfId="145" applyFont="1" applyFill="1" applyBorder="1" applyAlignment="1">
      <alignment horizontal="justify" vertical="center" wrapText="1"/>
      <protection/>
    </xf>
    <xf numFmtId="0" fontId="0" fillId="0" borderId="10" xfId="145" applyFont="1" applyFill="1" applyBorder="1" applyAlignment="1">
      <alignment horizontal="center" vertical="center" wrapText="1"/>
      <protection/>
    </xf>
    <xf numFmtId="49" fontId="26" fillId="0" borderId="10" xfId="0" applyNumberFormat="1" applyFont="1" applyFill="1" applyBorder="1" applyAlignment="1">
      <alignment horizontal="center" vertical="center" wrapText="1"/>
    </xf>
    <xf numFmtId="0" fontId="0" fillId="0" borderId="10" xfId="145" applyFont="1" applyFill="1" applyBorder="1" applyAlignment="1">
      <alignment horizontal="right" vertical="center" wrapText="1"/>
      <protection/>
    </xf>
    <xf numFmtId="0" fontId="28" fillId="0" borderId="10" xfId="0" applyFont="1" applyFill="1" applyBorder="1" applyAlignment="1">
      <alignment vertical="center" wrapText="1"/>
    </xf>
    <xf numFmtId="49"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justify" vertical="center" wrapText="1"/>
    </xf>
    <xf numFmtId="2" fontId="0" fillId="0" borderId="10" xfId="0" applyNumberFormat="1" applyFont="1" applyFill="1" applyBorder="1" applyAlignment="1">
      <alignment horizontal="left" vertical="center" wrapText="1"/>
    </xf>
    <xf numFmtId="0" fontId="0" fillId="46" borderId="10" xfId="0"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0" fontId="29" fillId="0" borderId="10" xfId="0" applyFont="1" applyFill="1" applyBorder="1" applyAlignment="1">
      <alignment horizontal="right" vertical="center" wrapText="1"/>
    </xf>
    <xf numFmtId="0" fontId="28"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10" xfId="0" applyFont="1" applyFill="1" applyBorder="1" applyAlignment="1">
      <alignment horizontal="center"/>
    </xf>
    <xf numFmtId="0" fontId="21" fillId="46" borderId="10" xfId="0" applyFont="1" applyFill="1" applyBorder="1" applyAlignment="1">
      <alignment horizontal="right" vertical="center" wrapText="1"/>
    </xf>
    <xf numFmtId="0" fontId="22" fillId="0" borderId="10" xfId="0" applyFont="1" applyFill="1" applyBorder="1" applyAlignment="1">
      <alignment horizontal="right" vertical="center" wrapText="1"/>
    </xf>
    <xf numFmtId="0" fontId="28" fillId="0" borderId="10" xfId="0" applyFont="1" applyFill="1" applyBorder="1" applyAlignment="1">
      <alignment horizontal="right" vertical="center" wrapText="1"/>
    </xf>
    <xf numFmtId="49" fontId="0" fillId="0" borderId="10" xfId="0" applyNumberFormat="1" applyFont="1" applyFill="1" applyBorder="1" applyAlignment="1">
      <alignment horizontal="center" vertical="center" wrapText="1"/>
    </xf>
    <xf numFmtId="1" fontId="0" fillId="0" borderId="10" xfId="121" applyNumberFormat="1" applyFont="1" applyFill="1" applyBorder="1" applyAlignment="1">
      <alignment horizontal="center" vertical="center" wrapText="1"/>
      <protection/>
    </xf>
    <xf numFmtId="49" fontId="0" fillId="0" borderId="10" xfId="121" applyNumberFormat="1" applyFont="1" applyFill="1" applyBorder="1" applyAlignment="1">
      <alignment horizontal="center" vertical="center" wrapText="1"/>
      <protection/>
    </xf>
    <xf numFmtId="2" fontId="0" fillId="0" borderId="10" xfId="128" applyNumberFormat="1" applyFont="1" applyFill="1" applyBorder="1" applyAlignment="1">
      <alignment horizontal="justify" vertical="center" wrapText="1"/>
      <protection/>
    </xf>
    <xf numFmtId="0" fontId="0" fillId="0" borderId="10" xfId="121" applyNumberFormat="1" applyFont="1" applyFill="1" applyBorder="1" applyAlignment="1">
      <alignment horizontal="center" vertical="center" wrapText="1"/>
      <protection/>
    </xf>
    <xf numFmtId="2" fontId="0" fillId="0" borderId="10" xfId="128" applyNumberFormat="1" applyFont="1" applyFill="1" applyBorder="1" applyAlignment="1">
      <alignment horizontal="right" vertical="center" wrapText="1"/>
      <protection/>
    </xf>
    <xf numFmtId="2" fontId="0" fillId="0" borderId="10" xfId="128" applyNumberFormat="1" applyFont="1" applyFill="1" applyBorder="1" applyAlignment="1">
      <alignment horizontal="center" vertical="center" wrapText="1"/>
      <protection/>
    </xf>
    <xf numFmtId="0" fontId="20" fillId="0" borderId="10" xfId="0" applyFont="1" applyFill="1" applyBorder="1" applyAlignment="1">
      <alignment vertical="center"/>
    </xf>
    <xf numFmtId="0" fontId="28" fillId="0" borderId="10" xfId="0" applyFont="1" applyFill="1" applyBorder="1" applyAlignment="1">
      <alignment vertical="center"/>
    </xf>
    <xf numFmtId="0" fontId="20" fillId="0" borderId="10" xfId="0" applyFont="1" applyFill="1" applyBorder="1" applyAlignment="1">
      <alignment horizontal="right" vertical="center" wrapText="1"/>
    </xf>
    <xf numFmtId="0" fontId="20" fillId="0" borderId="10" xfId="0" applyFont="1" applyFill="1" applyBorder="1" applyAlignment="1">
      <alignment vertical="center" wrapText="1"/>
    </xf>
    <xf numFmtId="0" fontId="21" fillId="0" borderId="10" xfId="0" applyFont="1" applyFill="1" applyBorder="1" applyAlignment="1">
      <alignment vertical="center" wrapText="1"/>
    </xf>
    <xf numFmtId="49" fontId="0" fillId="0" borderId="10" xfId="0" applyNumberFormat="1" applyFont="1" applyFill="1" applyBorder="1" applyAlignment="1">
      <alignment horizontal="left" vertical="center" wrapText="1"/>
    </xf>
    <xf numFmtId="1" fontId="0" fillId="0" borderId="10" xfId="0" applyNumberFormat="1" applyFont="1" applyFill="1" applyBorder="1" applyAlignment="1">
      <alignment horizontal="center" vertical="center"/>
    </xf>
    <xf numFmtId="0" fontId="20" fillId="0" borderId="10" xfId="0" applyFont="1" applyFill="1" applyBorder="1" applyAlignment="1">
      <alignment horizontal="right" vertical="center"/>
    </xf>
    <xf numFmtId="0" fontId="20" fillId="0" borderId="10" xfId="0" applyFont="1" applyFill="1" applyBorder="1" applyAlignment="1">
      <alignment vertical="center"/>
    </xf>
    <xf numFmtId="49" fontId="0" fillId="0" borderId="10" xfId="0" applyNumberFormat="1" applyFont="1" applyFill="1" applyBorder="1" applyAlignment="1">
      <alignment horizontal="right" vertical="center" wrapText="1"/>
    </xf>
    <xf numFmtId="1"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0" fillId="46" borderId="10" xfId="0" applyFont="1" applyFill="1" applyBorder="1" applyAlignment="1">
      <alignment vertical="center" wrapText="1"/>
    </xf>
    <xf numFmtId="0" fontId="0" fillId="46" borderId="10" xfId="0" applyFont="1" applyFill="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49" fontId="0" fillId="0" borderId="10" xfId="119" applyNumberFormat="1" applyFont="1" applyFill="1" applyBorder="1" applyAlignment="1">
      <alignment horizontal="center" vertical="center" wrapText="1"/>
      <protection/>
    </xf>
    <xf numFmtId="0" fontId="0" fillId="0" borderId="10" xfId="0" applyNumberFormat="1" applyFont="1" applyFill="1" applyBorder="1" applyAlignment="1" applyProtection="1">
      <alignment horizontal="right" vertical="center" wrapText="1"/>
      <protection/>
    </xf>
    <xf numFmtId="0" fontId="0" fillId="0" borderId="10" xfId="133" applyFont="1" applyFill="1" applyBorder="1" applyAlignment="1">
      <alignment horizontal="center" vertical="center" wrapText="1"/>
      <protection/>
    </xf>
    <xf numFmtId="0" fontId="0" fillId="0" borderId="10" xfId="0" applyNumberFormat="1" applyFont="1" applyFill="1" applyBorder="1" applyAlignment="1" applyProtection="1">
      <alignment horizontal="left" vertical="center" wrapText="1"/>
      <protection/>
    </xf>
    <xf numFmtId="0" fontId="0" fillId="0" borderId="10" xfId="0" applyFont="1" applyFill="1" applyBorder="1" applyAlignment="1">
      <alignment horizontal="left" vertical="center" wrapText="1"/>
    </xf>
    <xf numFmtId="0" fontId="43" fillId="0" borderId="11" xfId="0" applyFont="1" applyFill="1" applyBorder="1" applyAlignment="1">
      <alignment horizontal="center" vertical="center"/>
    </xf>
    <xf numFmtId="0" fontId="44" fillId="0" borderId="11"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2" fontId="0" fillId="0" borderId="10" xfId="0" applyNumberFormat="1" applyFont="1" applyFill="1" applyBorder="1" applyAlignment="1">
      <alignment horizontal="justify" vertical="center" wrapText="1"/>
    </xf>
    <xf numFmtId="2" fontId="0" fillId="0" borderId="10" xfId="0" applyNumberFormat="1" applyFont="1" applyFill="1" applyBorder="1" applyAlignment="1">
      <alignment horizontal="center" vertical="center" wrapText="1"/>
    </xf>
    <xf numFmtId="49" fontId="0" fillId="0" borderId="10" xfId="121" applyNumberFormat="1" applyFont="1" applyFill="1" applyBorder="1" applyAlignment="1">
      <alignment horizontal="center" vertical="center" wrapText="1"/>
      <protection/>
    </xf>
    <xf numFmtId="2" fontId="0" fillId="0" borderId="10" xfId="128" applyNumberFormat="1" applyFont="1" applyFill="1" applyBorder="1" applyAlignment="1">
      <alignment horizontal="justify" vertical="center" wrapText="1"/>
      <protection/>
    </xf>
    <xf numFmtId="49" fontId="30" fillId="0" borderId="10" xfId="121" applyNumberFormat="1" applyFont="1" applyFill="1" applyBorder="1" applyAlignment="1">
      <alignment horizontal="center" vertical="center" wrapText="1"/>
      <protection/>
    </xf>
    <xf numFmtId="49" fontId="29" fillId="0" borderId="10" xfId="121" applyNumberFormat="1" applyFont="1" applyFill="1" applyBorder="1" applyAlignment="1">
      <alignment horizontal="center" vertical="center" wrapText="1"/>
      <protection/>
    </xf>
    <xf numFmtId="2" fontId="20" fillId="0" borderId="10" xfId="128" applyNumberFormat="1" applyFont="1" applyFill="1" applyBorder="1" applyAlignment="1">
      <alignment horizontal="left" vertical="center" wrapText="1"/>
      <protection/>
    </xf>
    <xf numFmtId="0" fontId="29" fillId="0" borderId="10" xfId="128" applyFont="1" applyFill="1" applyBorder="1" applyAlignment="1">
      <alignment horizontal="center" vertical="center" wrapText="1"/>
      <protection/>
    </xf>
    <xf numFmtId="180" fontId="20" fillId="0" borderId="10" xfId="91" applyFont="1" applyFill="1" applyBorder="1" applyAlignment="1" applyProtection="1">
      <alignment vertical="center" wrapText="1"/>
      <protection/>
    </xf>
    <xf numFmtId="2" fontId="0" fillId="0" borderId="10" xfId="128" applyNumberFormat="1" applyFont="1" applyFill="1" applyBorder="1" applyAlignment="1">
      <alignment horizontal="center" vertical="center" wrapText="1"/>
      <protection/>
    </xf>
    <xf numFmtId="2" fontId="0" fillId="0" borderId="10" xfId="128" applyNumberFormat="1" applyFont="1" applyFill="1" applyBorder="1" applyAlignment="1">
      <alignment horizontal="right" vertical="center" wrapText="1"/>
      <protection/>
    </xf>
    <xf numFmtId="180" fontId="0" fillId="0" borderId="10" xfId="91" applyFont="1" applyFill="1" applyBorder="1" applyAlignment="1" applyProtection="1">
      <alignment vertical="center" wrapText="1"/>
      <protection/>
    </xf>
    <xf numFmtId="0" fontId="0" fillId="0" borderId="10" xfId="136" applyFont="1" applyFill="1" applyBorder="1" applyAlignment="1">
      <alignment horizontal="center" vertical="center" wrapText="1"/>
      <protection/>
    </xf>
    <xf numFmtId="0" fontId="0" fillId="0" borderId="10" xfId="119" applyFont="1" applyFill="1" applyBorder="1" applyAlignment="1">
      <alignment horizontal="right" vertical="center" wrapText="1"/>
      <protection/>
    </xf>
    <xf numFmtId="2" fontId="0" fillId="0" borderId="10" xfId="119" applyNumberFormat="1" applyFont="1" applyFill="1" applyBorder="1" applyAlignment="1">
      <alignment horizontal="center" vertical="center" wrapText="1"/>
      <protection/>
    </xf>
    <xf numFmtId="49" fontId="0" fillId="0" borderId="10" xfId="138" applyNumberFormat="1" applyFont="1" applyFill="1" applyBorder="1" applyAlignment="1">
      <alignment horizontal="right" vertical="center" wrapText="1"/>
      <protection/>
    </xf>
    <xf numFmtId="180" fontId="20" fillId="0" borderId="10" xfId="89" applyFont="1" applyFill="1" applyBorder="1" applyAlignment="1" applyProtection="1">
      <alignment vertical="center" wrapText="1"/>
      <protection/>
    </xf>
    <xf numFmtId="2" fontId="0" fillId="0" borderId="10" xfId="0" applyNumberFormat="1" applyFont="1" applyFill="1" applyBorder="1" applyAlignment="1">
      <alignment horizontal="right" vertical="center" wrapText="1"/>
    </xf>
    <xf numFmtId="0" fontId="29" fillId="0" borderId="10" xfId="136" applyFont="1" applyFill="1" applyBorder="1" applyAlignment="1">
      <alignment horizontal="center" vertical="center" wrapText="1"/>
      <protection/>
    </xf>
    <xf numFmtId="0" fontId="29" fillId="0" borderId="10" xfId="128" applyNumberFormat="1" applyFont="1" applyFill="1" applyBorder="1" applyAlignment="1">
      <alignment horizontal="center" vertical="center" wrapText="1"/>
      <protection/>
    </xf>
    <xf numFmtId="0" fontId="0" fillId="0" borderId="10" xfId="128" applyNumberFormat="1" applyFont="1" applyFill="1" applyBorder="1" applyAlignment="1">
      <alignment horizontal="right" vertical="center" wrapText="1"/>
      <protection/>
    </xf>
    <xf numFmtId="2" fontId="0" fillId="0" borderId="10" xfId="145" applyNumberFormat="1" applyFont="1" applyFill="1" applyBorder="1" applyAlignment="1">
      <alignment horizontal="center" vertical="center" wrapText="1"/>
      <protection/>
    </xf>
    <xf numFmtId="0" fontId="0" fillId="0" borderId="10" xfId="128" applyNumberFormat="1" applyFont="1" applyFill="1" applyBorder="1" applyAlignment="1">
      <alignment horizontal="left" vertical="center" wrapText="1"/>
      <protection/>
    </xf>
    <xf numFmtId="2" fontId="29" fillId="0" borderId="10" xfId="128" applyNumberFormat="1" applyFont="1" applyFill="1" applyBorder="1" applyAlignment="1">
      <alignment horizontal="center" vertical="center" wrapText="1"/>
      <protection/>
    </xf>
    <xf numFmtId="180" fontId="20" fillId="0" borderId="10" xfId="89" applyFont="1" applyFill="1" applyBorder="1" applyAlignment="1" applyProtection="1">
      <alignment vertical="center"/>
      <protection/>
    </xf>
    <xf numFmtId="0" fontId="0" fillId="0" borderId="10" xfId="0"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0" fillId="0" borderId="10" xfId="145" applyFont="1" applyFill="1" applyBorder="1" applyAlignment="1">
      <alignment horizontal="right" vertical="center" wrapText="1"/>
      <protection/>
    </xf>
    <xf numFmtId="49" fontId="19" fillId="0" borderId="10" xfId="0" applyNumberFormat="1" applyFont="1" applyFill="1" applyBorder="1" applyAlignment="1">
      <alignment horizontal="center" vertical="center"/>
    </xf>
    <xf numFmtId="0" fontId="0" fillId="0" borderId="10" xfId="0" applyFont="1" applyFill="1" applyBorder="1" applyAlignment="1">
      <alignment horizontal="justify" vertical="center" wrapText="1"/>
    </xf>
    <xf numFmtId="0" fontId="0" fillId="0" borderId="10" xfId="0" applyFont="1" applyFill="1" applyBorder="1" applyAlignment="1">
      <alignment horizontal="right" vertical="center" wrapText="1"/>
    </xf>
    <xf numFmtId="0" fontId="0" fillId="0" borderId="10" xfId="0" applyFont="1" applyFill="1" applyBorder="1" applyAlignment="1">
      <alignment horizontal="right" vertical="center"/>
    </xf>
    <xf numFmtId="0" fontId="0" fillId="0" borderId="10" xfId="0" applyFont="1" applyFill="1" applyBorder="1" applyAlignment="1">
      <alignment horizontal="justify" vertical="center"/>
    </xf>
    <xf numFmtId="0" fontId="0" fillId="0" borderId="10" xfId="0" applyFont="1" applyFill="1" applyBorder="1" applyAlignment="1">
      <alignment horizontal="center" vertical="center"/>
    </xf>
    <xf numFmtId="180" fontId="0" fillId="0" borderId="10" xfId="89" applyFont="1" applyFill="1" applyBorder="1" applyAlignment="1" applyProtection="1">
      <alignment vertical="center" wrapText="1"/>
      <protection/>
    </xf>
    <xf numFmtId="180" fontId="0" fillId="0" borderId="10" xfId="89" applyFont="1" applyFill="1" applyBorder="1" applyAlignment="1" applyProtection="1">
      <alignment horizontal="right" vertical="center" wrapText="1"/>
      <protection/>
    </xf>
    <xf numFmtId="0" fontId="0" fillId="0" borderId="10" xfId="0" applyFont="1" applyFill="1" applyBorder="1" applyAlignment="1">
      <alignment vertical="center" wrapText="1"/>
    </xf>
    <xf numFmtId="2" fontId="0" fillId="0" borderId="10" xfId="137" applyNumberFormat="1" applyFont="1" applyFill="1" applyBorder="1" applyAlignment="1">
      <alignment horizontal="justify" vertical="center"/>
      <protection/>
    </xf>
    <xf numFmtId="0" fontId="0" fillId="0" borderId="10" xfId="130" applyFont="1" applyFill="1" applyBorder="1" applyAlignment="1">
      <alignment horizontal="left"/>
      <protection/>
    </xf>
    <xf numFmtId="0" fontId="0" fillId="0" borderId="10" xfId="130" applyFont="1" applyFill="1" applyBorder="1" applyAlignment="1">
      <alignment horizontal="center"/>
      <protection/>
    </xf>
    <xf numFmtId="0" fontId="0" fillId="0" borderId="10" xfId="189" applyFont="1" applyFill="1" applyBorder="1" applyAlignment="1">
      <alignment vertical="center" wrapText="1"/>
      <protection/>
    </xf>
    <xf numFmtId="0" fontId="0" fillId="0" borderId="10" xfId="189" applyFont="1" applyFill="1" applyBorder="1" applyAlignment="1">
      <alignment horizontal="center" vertical="center" wrapText="1"/>
      <protection/>
    </xf>
    <xf numFmtId="0" fontId="0" fillId="0" borderId="10" xfId="189" applyFont="1" applyFill="1" applyBorder="1" applyAlignment="1">
      <alignment horizontal="right" vertical="center" wrapText="1"/>
      <protection/>
    </xf>
    <xf numFmtId="0" fontId="0" fillId="0" borderId="10" xfId="184" applyFont="1" applyFill="1" applyBorder="1" applyAlignment="1">
      <alignment horizontal="right" vertical="center" wrapText="1"/>
      <protection/>
    </xf>
    <xf numFmtId="0" fontId="0" fillId="0" borderId="10" xfId="184" applyFont="1" applyFill="1" applyBorder="1" applyAlignment="1">
      <alignment horizontal="center" vertical="center" wrapText="1"/>
      <protection/>
    </xf>
    <xf numFmtId="2" fontId="21"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2" fontId="0" fillId="0" borderId="10" xfId="135" applyNumberFormat="1" applyFont="1" applyFill="1" applyBorder="1" applyAlignment="1">
      <alignment horizontal="center" vertical="center" wrapText="1"/>
      <protection/>
    </xf>
    <xf numFmtId="2" fontId="0" fillId="0" borderId="10" xfId="0" applyNumberFormat="1" applyFont="1" applyFill="1" applyBorder="1" applyAlignment="1">
      <alignment horizontal="left" vertical="center" wrapText="1"/>
    </xf>
    <xf numFmtId="180" fontId="28" fillId="0" borderId="10" xfId="91" applyFont="1" applyFill="1" applyBorder="1" applyAlignment="1" applyProtection="1">
      <alignment vertical="center" wrapText="1"/>
      <protection/>
    </xf>
    <xf numFmtId="2" fontId="28" fillId="0" borderId="10" xfId="128" applyNumberFormat="1" applyFont="1" applyFill="1" applyBorder="1" applyAlignment="1">
      <alignment horizontal="left" vertical="center" wrapText="1"/>
      <protection/>
    </xf>
    <xf numFmtId="1" fontId="0"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0" fontId="0" fillId="0" borderId="10" xfId="136" applyFont="1" applyFill="1" applyBorder="1" applyAlignment="1">
      <alignment horizontal="center" vertical="center" wrapText="1"/>
      <protection/>
    </xf>
    <xf numFmtId="49" fontId="0" fillId="0" borderId="10" xfId="121" applyNumberFormat="1" applyFont="1" applyFill="1" applyBorder="1" applyAlignment="1">
      <alignment horizontal="center" vertical="center" wrapText="1"/>
      <protection/>
    </xf>
    <xf numFmtId="180" fontId="0" fillId="0" borderId="10" xfId="91" applyFont="1" applyFill="1" applyBorder="1" applyAlignment="1" applyProtection="1">
      <alignment horizontal="left" vertical="center" wrapText="1"/>
      <protection/>
    </xf>
    <xf numFmtId="180" fontId="0" fillId="0" borderId="10" xfId="89" applyFont="1" applyFill="1" applyBorder="1" applyAlignment="1" applyProtection="1">
      <alignment horizontal="right" vertical="center" wrapText="1"/>
      <protection/>
    </xf>
    <xf numFmtId="2" fontId="0" fillId="0" borderId="10" xfId="128" applyNumberFormat="1" applyFont="1" applyFill="1" applyBorder="1" applyAlignment="1">
      <alignment horizontal="justify" vertical="center" wrapText="1"/>
      <protection/>
    </xf>
    <xf numFmtId="0" fontId="0" fillId="0" borderId="0" xfId="0" applyAlignment="1">
      <alignment horizontal="right"/>
    </xf>
    <xf numFmtId="0" fontId="47" fillId="0" borderId="0" xfId="0" applyFont="1" applyAlignment="1">
      <alignment/>
    </xf>
    <xf numFmtId="0" fontId="21" fillId="0" borderId="0" xfId="0" applyFont="1" applyFill="1" applyAlignment="1">
      <alignment horizontal="right" vertical="center"/>
    </xf>
    <xf numFmtId="0" fontId="21" fillId="0" borderId="0" xfId="0" applyFont="1" applyAlignment="1">
      <alignment/>
    </xf>
    <xf numFmtId="0" fontId="21" fillId="0" borderId="0" xfId="0" applyFont="1" applyAlignment="1">
      <alignment horizontal="center" vertical="center"/>
    </xf>
    <xf numFmtId="0" fontId="21" fillId="0" borderId="0" xfId="0" applyFont="1" applyAlignment="1">
      <alignment vertical="center"/>
    </xf>
    <xf numFmtId="4" fontId="48" fillId="0" borderId="0" xfId="0" applyNumberFormat="1" applyFont="1" applyAlignment="1">
      <alignment horizontal="center" vertical="center"/>
    </xf>
    <xf numFmtId="0" fontId="21" fillId="0" borderId="0" xfId="0" applyFont="1" applyAlignment="1">
      <alignment horizontal="left" vertical="center" wrapText="1"/>
    </xf>
    <xf numFmtId="0" fontId="0" fillId="0" borderId="10" xfId="130" applyFont="1" applyFill="1" applyBorder="1" applyAlignment="1">
      <alignment horizontal="right" vertical="center" wrapText="1"/>
      <protection/>
    </xf>
    <xf numFmtId="180" fontId="0" fillId="0" borderId="10" xfId="91" applyFont="1" applyFill="1" applyBorder="1" applyAlignment="1" applyProtection="1">
      <alignment vertical="center" wrapText="1"/>
      <protection/>
    </xf>
    <xf numFmtId="180" fontId="0" fillId="0" borderId="10" xfId="89" applyFont="1" applyFill="1" applyBorder="1" applyAlignment="1" applyProtection="1">
      <alignment vertical="center" wrapText="1"/>
      <protection/>
    </xf>
    <xf numFmtId="0" fontId="0" fillId="0" borderId="10" xfId="146" applyFont="1" applyFill="1" applyBorder="1" applyAlignment="1">
      <alignment horizontal="center" vertical="center" wrapText="1"/>
      <protection/>
    </xf>
    <xf numFmtId="2" fontId="0" fillId="0" borderId="10" xfId="146" applyNumberFormat="1" applyFont="1" applyFill="1" applyBorder="1" applyAlignment="1">
      <alignment horizontal="center" vertical="center" wrapText="1"/>
      <protection/>
    </xf>
    <xf numFmtId="0" fontId="0" fillId="0" borderId="10" xfId="146" applyFont="1" applyFill="1" applyBorder="1" applyAlignment="1">
      <alignment horizontal="right" vertical="center" wrapText="1"/>
      <protection/>
    </xf>
    <xf numFmtId="4" fontId="0"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2" fontId="19" fillId="0" borderId="10" xfId="135" applyNumberFormat="1" applyFont="1" applyFill="1" applyBorder="1" applyAlignment="1">
      <alignment horizontal="center" vertical="center" wrapText="1"/>
      <protection/>
    </xf>
    <xf numFmtId="2" fontId="0" fillId="0" borderId="10" xfId="0" applyNumberFormat="1" applyFill="1" applyBorder="1" applyAlignment="1">
      <alignment horizontal="right" vertical="center" wrapText="1"/>
    </xf>
    <xf numFmtId="2" fontId="0" fillId="0" borderId="10" xfId="0" applyNumberFormat="1" applyFill="1" applyBorder="1" applyAlignment="1">
      <alignment horizontal="justify" vertical="center" wrapText="1"/>
    </xf>
    <xf numFmtId="0" fontId="0" fillId="0" borderId="10" xfId="193" applyFont="1" applyBorder="1" applyAlignment="1">
      <alignment horizontal="right" vertical="center" wrapText="1"/>
      <protection/>
    </xf>
    <xf numFmtId="0" fontId="36" fillId="0" borderId="0" xfId="98" applyFont="1" applyFill="1">
      <alignment/>
      <protection/>
    </xf>
    <xf numFmtId="0" fontId="32" fillId="0" borderId="0" xfId="0" applyFont="1" applyFill="1" applyAlignment="1">
      <alignment vertical="center"/>
    </xf>
    <xf numFmtId="0" fontId="21" fillId="0" borderId="10" xfId="0" applyNumberFormat="1" applyFont="1" applyFill="1" applyBorder="1" applyAlignment="1">
      <alignment horizontal="center" vertical="center" wrapText="1"/>
    </xf>
    <xf numFmtId="1" fontId="21" fillId="0" borderId="10" xfId="121" applyNumberFormat="1" applyFont="1" applyFill="1" applyBorder="1" applyAlignment="1">
      <alignment horizontal="center" vertical="center" wrapText="1"/>
      <protection/>
    </xf>
    <xf numFmtId="189" fontId="21" fillId="0" borderId="10" xfId="91" applyNumberFormat="1" applyFont="1" applyFill="1" applyBorder="1" applyAlignment="1">
      <alignment horizontal="left" vertical="center" wrapText="1"/>
    </xf>
    <xf numFmtId="0" fontId="21" fillId="0" borderId="10" xfId="136" applyNumberFormat="1" applyFont="1" applyFill="1" applyBorder="1" applyAlignment="1">
      <alignment horizontal="center" vertical="center" wrapText="1"/>
      <protection/>
    </xf>
    <xf numFmtId="0" fontId="21" fillId="0" borderId="10" xfId="121" applyNumberFormat="1" applyFont="1" applyFill="1" applyBorder="1" applyAlignment="1">
      <alignment/>
      <protection/>
    </xf>
    <xf numFmtId="0" fontId="21" fillId="0" borderId="0" xfId="121" applyNumberFormat="1" applyFont="1" applyFill="1" applyAlignment="1">
      <alignment/>
      <protection/>
    </xf>
    <xf numFmtId="2" fontId="45" fillId="0" borderId="10" xfId="0" applyNumberFormat="1" applyFont="1" applyFill="1" applyBorder="1" applyAlignment="1">
      <alignment horizontal="right" vertical="center" wrapText="1"/>
    </xf>
    <xf numFmtId="180" fontId="45" fillId="0" borderId="10" xfId="89" applyFont="1" applyFill="1" applyBorder="1" applyAlignment="1" applyProtection="1">
      <alignment horizontal="left" vertical="center" wrapText="1"/>
      <protection/>
    </xf>
    <xf numFmtId="180" fontId="45" fillId="0" borderId="10" xfId="89" applyFont="1" applyFill="1" applyBorder="1" applyAlignment="1" applyProtection="1">
      <alignment horizontal="left" vertical="center" wrapText="1"/>
      <protection/>
    </xf>
    <xf numFmtId="0" fontId="39" fillId="0" borderId="0" xfId="0" applyFont="1" applyFill="1" applyBorder="1" applyAlignment="1">
      <alignment horizontal="left"/>
    </xf>
    <xf numFmtId="0" fontId="40" fillId="0" borderId="0" xfId="0" applyFont="1" applyFill="1" applyBorder="1" applyAlignment="1">
      <alignment horizontal="left"/>
    </xf>
    <xf numFmtId="0" fontId="36" fillId="0" borderId="0" xfId="0" applyFont="1" applyFill="1" applyBorder="1" applyAlignment="1">
      <alignment horizontal="left" vertical="center" wrapText="1"/>
    </xf>
    <xf numFmtId="0" fontId="40" fillId="0" borderId="0" xfId="0" applyFont="1" applyFill="1" applyBorder="1" applyAlignment="1">
      <alignment horizontal="center"/>
    </xf>
    <xf numFmtId="0" fontId="40" fillId="0" borderId="0" xfId="0" applyFont="1" applyFill="1" applyBorder="1" applyAlignment="1">
      <alignment horizontal="center" wrapText="1"/>
    </xf>
    <xf numFmtId="0" fontId="21" fillId="0" borderId="0" xfId="0" applyFont="1" applyAlignment="1">
      <alignment horizontal="left" vertical="center" wrapText="1"/>
    </xf>
    <xf numFmtId="0" fontId="21" fillId="0" borderId="0" xfId="146" applyFont="1" applyFill="1" applyAlignment="1" applyProtection="1">
      <alignment vertical="center" wrapText="1"/>
      <protection/>
    </xf>
    <xf numFmtId="0" fontId="21" fillId="0" borderId="0" xfId="0" applyFont="1" applyAlignment="1">
      <alignment wrapText="1"/>
    </xf>
    <xf numFmtId="0" fontId="39"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35" fillId="0" borderId="0" xfId="134" applyFont="1" applyBorder="1" applyAlignment="1">
      <alignment horizontal="center" vertical="center"/>
      <protection/>
    </xf>
    <xf numFmtId="49" fontId="37" fillId="0" borderId="0" xfId="0" applyNumberFormat="1" applyFont="1" applyFill="1" applyBorder="1" applyAlignment="1">
      <alignment horizontal="center" vertical="center" wrapText="1"/>
    </xf>
    <xf numFmtId="0" fontId="38" fillId="0" borderId="0" xfId="145" applyFont="1" applyFill="1" applyBorder="1" applyAlignment="1">
      <alignment horizontal="center" vertical="center" wrapText="1"/>
      <protection/>
    </xf>
    <xf numFmtId="0" fontId="35" fillId="0" borderId="0" xfId="134" applyFont="1" applyFill="1" applyBorder="1" applyAlignment="1">
      <alignment horizontal="center" vertical="center"/>
      <protection/>
    </xf>
  </cellXfs>
  <cellStyles count="1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Calculation" xfId="83"/>
    <cellStyle name="Calculation 2" xfId="84"/>
    <cellStyle name="Check Cell" xfId="85"/>
    <cellStyle name="Check Cell 2" xfId="86"/>
    <cellStyle name="Comma" xfId="87"/>
    <cellStyle name="Comma [0]" xfId="88"/>
    <cellStyle name="Comma 2" xfId="89"/>
    <cellStyle name="Comma 2 2" xfId="90"/>
    <cellStyle name="Comma 2 3 2" xfId="91"/>
    <cellStyle name="Comma 2 3 2 2" xfId="92"/>
    <cellStyle name="Comma 3" xfId="93"/>
    <cellStyle name="Currency" xfId="94"/>
    <cellStyle name="Currency [0]" xfId="95"/>
    <cellStyle name="Currency 2" xfId="96"/>
    <cellStyle name="Currency 3" xfId="97"/>
    <cellStyle name="Excel Built-in Normal" xfId="98"/>
    <cellStyle name="Explanatory Text" xfId="99"/>
    <cellStyle name="Explanatory Text 2" xfId="100"/>
    <cellStyle name="Followed Hyperlink" xfId="101"/>
    <cellStyle name="Good" xfId="102"/>
    <cellStyle name="Good 2" xfId="103"/>
    <cellStyle name="Heading 1" xfId="104"/>
    <cellStyle name="Heading 1 2" xfId="105"/>
    <cellStyle name="Heading 2" xfId="106"/>
    <cellStyle name="Heading 2 2" xfId="107"/>
    <cellStyle name="Heading 3" xfId="108"/>
    <cellStyle name="Heading 3 2" xfId="109"/>
    <cellStyle name="Heading 4" xfId="110"/>
    <cellStyle name="Heading 4 2" xfId="111"/>
    <cellStyle name="Hyperlink" xfId="112"/>
    <cellStyle name="Input" xfId="113"/>
    <cellStyle name="Input 2" xfId="114"/>
    <cellStyle name="Linked Cell" xfId="115"/>
    <cellStyle name="Linked Cell 2" xfId="116"/>
    <cellStyle name="Neutral" xfId="117"/>
    <cellStyle name="Neutral 2" xfId="118"/>
    <cellStyle name="Normal 2" xfId="119"/>
    <cellStyle name="Normal 2 2" xfId="120"/>
    <cellStyle name="Normal 2 2 2" xfId="121"/>
    <cellStyle name="Normal 2 2_10-07-11" xfId="122"/>
    <cellStyle name="Normal 2 3" xfId="123"/>
    <cellStyle name="Normal 2_Aprilis" xfId="124"/>
    <cellStyle name="Normal 3" xfId="125"/>
    <cellStyle name="Normal 3 2" xfId="126"/>
    <cellStyle name="Normal 3_1-21-07-11 (2)" xfId="127"/>
    <cellStyle name="Normal 4" xfId="128"/>
    <cellStyle name="Normal 5" xfId="129"/>
    <cellStyle name="Normal 6" xfId="130"/>
    <cellStyle name="Normal 6 2" xfId="131"/>
    <cellStyle name="Normal 7" xfId="132"/>
    <cellStyle name="Normal_Kuldiga SAT SM." xfId="133"/>
    <cellStyle name="Normal_Sheet1" xfId="134"/>
    <cellStyle name="Normal_Sheet2" xfId="135"/>
    <cellStyle name="Normal_tame" xfId="136"/>
    <cellStyle name="Normal_TAME MARUPE rindu majas 16.06.08." xfId="137"/>
    <cellStyle name="Normal_Viinkalni" xfId="138"/>
    <cellStyle name="Note" xfId="139"/>
    <cellStyle name="Note 2" xfId="140"/>
    <cellStyle name="Output" xfId="141"/>
    <cellStyle name="Output 2" xfId="142"/>
    <cellStyle name="Parastais_Lapa1" xfId="143"/>
    <cellStyle name="Percent" xfId="144"/>
    <cellStyle name="Style 1" xfId="145"/>
    <cellStyle name="Style 1 2" xfId="146"/>
    <cellStyle name="Title" xfId="147"/>
    <cellStyle name="Title 2" xfId="148"/>
    <cellStyle name="Total" xfId="149"/>
    <cellStyle name="Total 2" xfId="150"/>
    <cellStyle name="Warning Text" xfId="151"/>
    <cellStyle name="Warning Text 2" xfId="152"/>
    <cellStyle name="Акцент1" xfId="153"/>
    <cellStyle name="Акцент2" xfId="154"/>
    <cellStyle name="Акцент3" xfId="155"/>
    <cellStyle name="Акцент4" xfId="156"/>
    <cellStyle name="Акцент5" xfId="157"/>
    <cellStyle name="Акцент6" xfId="158"/>
    <cellStyle name="Ввод " xfId="159"/>
    <cellStyle name="Вывод" xfId="160"/>
    <cellStyle name="Вычисление" xfId="161"/>
    <cellStyle name="Заголовок 1" xfId="162"/>
    <cellStyle name="Заголовок 2" xfId="163"/>
    <cellStyle name="Заголовок 3" xfId="164"/>
    <cellStyle name="Заголовок 4" xfId="165"/>
    <cellStyle name="Итог" xfId="166"/>
    <cellStyle name="Контрольная ячейка" xfId="167"/>
    <cellStyle name="Название" xfId="168"/>
    <cellStyle name="Нейтральный" xfId="169"/>
    <cellStyle name="Обычный 10" xfId="170"/>
    <cellStyle name="Обычный 10 2" xfId="171"/>
    <cellStyle name="Обычный 11" xfId="172"/>
    <cellStyle name="Обычный 11 2" xfId="173"/>
    <cellStyle name="Обычный 12" xfId="174"/>
    <cellStyle name="Обычный 12 2" xfId="175"/>
    <cellStyle name="Обычный 13" xfId="176"/>
    <cellStyle name="Обычный 13 2" xfId="177"/>
    <cellStyle name="Обычный 14" xfId="178"/>
    <cellStyle name="Обычный 14 2" xfId="179"/>
    <cellStyle name="Обычный 16" xfId="180"/>
    <cellStyle name="Обычный 16 2" xfId="181"/>
    <cellStyle name="Обычный 17" xfId="182"/>
    <cellStyle name="Обычный 17 2" xfId="183"/>
    <cellStyle name="Обычный 18" xfId="184"/>
    <cellStyle name="Обычный 18 2" xfId="185"/>
    <cellStyle name="Обычный 2" xfId="186"/>
    <cellStyle name="Обычный 3" xfId="187"/>
    <cellStyle name="Обычный 3 2" xfId="188"/>
    <cellStyle name="Обычный 4" xfId="189"/>
    <cellStyle name="Обычный 4 2" xfId="190"/>
    <cellStyle name="Обычный 9" xfId="191"/>
    <cellStyle name="Обычный 9 2" xfId="192"/>
    <cellStyle name="Обычный_Final tame 23.04.2008_Final" xfId="193"/>
    <cellStyle name="Плохой" xfId="194"/>
    <cellStyle name="Пояснение" xfId="195"/>
    <cellStyle name="Примечание" xfId="196"/>
    <cellStyle name="Связанная ячейка" xfId="197"/>
    <cellStyle name="Стиль 1" xfId="198"/>
    <cellStyle name="Текст предупреждения" xfId="199"/>
    <cellStyle name="Хороший" xfId="200"/>
  </cellStyles>
  <dxfs count="2">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olodja\exchange\Marupes%20vidussk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042012%20Skolas%20ar%20koef+materiali%20otsilka%20OG\12%20skola\Local%20Settings\Temporary%20Internet%20Files\Content.IE5\KUO5G0OV\Exchange\Marupe%20Ilona\Marupe%2030.06.2008%20Finalllll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4042012%20Skolas%20ar%20koef+materiali%20otsilka%20OG\12%20skola\Local%20Settings\Temporary%20Internet%20Files\Content.IE5\KUO5G0OV\Tames\Konkursi\Malpils\Tame\Exchange\Marupe%20Ilona\Marupe%2030.06.2008%20Finalllll1.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urs _2_"/>
      <sheetName val="Saturs"/>
      <sheetName val="Kopsavilkums _2_"/>
      <sheetName val="Koptame"/>
      <sheetName val="Kopsavilkums"/>
      <sheetName val="1_1"/>
      <sheetName val="1_2"/>
      <sheetName val="1_3"/>
      <sheetName val="1_4"/>
      <sheetName val="1_5"/>
      <sheetName val="1_6"/>
      <sheetName val="1_7"/>
      <sheetName val="1_8"/>
      <sheetName val="1_9"/>
      <sheetName val="1_10"/>
      <sheetName val="1_11"/>
      <sheetName val="1_12"/>
      <sheetName val="1_13"/>
      <sheetName val="1_14"/>
      <sheetName val="1_15"/>
      <sheetName val="1_16"/>
      <sheetName val="1_17"/>
      <sheetName val="1_18"/>
      <sheetName val="2"/>
      <sheetName val="3 "/>
      <sheetName val="4 "/>
      <sheetName val="5 "/>
      <sheetName val="6"/>
      <sheetName val="7"/>
      <sheetName val="8"/>
      <sheetName val="9"/>
      <sheetName val="10"/>
      <sheetName val="11"/>
      <sheetName val="12"/>
      <sheetName val="13"/>
      <sheetName val="14"/>
      <sheetName val="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ptame"/>
      <sheetName val="Kopsavilkums"/>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2"/>
      <sheetName val="3"/>
      <sheetName val="4 "/>
      <sheetName val="5"/>
      <sheetName val="6"/>
      <sheetName val="7"/>
      <sheetName val="8"/>
      <sheetName val="9"/>
      <sheetName val="10"/>
      <sheetName val="11"/>
      <sheetName val="12"/>
      <sheetName val="13"/>
      <sheetName val="14"/>
      <sheetName val="1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ptame"/>
      <sheetName val="Kopsavilkums"/>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2"/>
      <sheetName val="3"/>
      <sheetName val="4 "/>
      <sheetName val="5"/>
      <sheetName val="6"/>
      <sheetName val="7"/>
      <sheetName val="8"/>
      <sheetName val="9"/>
      <sheetName val="10"/>
      <sheetName val="11"/>
      <sheetName val="12"/>
      <sheetName val="13"/>
      <sheetName val="14"/>
      <sheetName val="15"/>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G379"/>
  <sheetViews>
    <sheetView showZeros="0" zoomScalePageLayoutView="0" workbookViewId="0" topLeftCell="A18">
      <selection activeCell="G106" sqref="G106:G113"/>
    </sheetView>
  </sheetViews>
  <sheetFormatPr defaultColWidth="9.7109375" defaultRowHeight="12.75"/>
  <cols>
    <col min="1" max="1" width="5.57421875" style="75" customWidth="1"/>
    <col min="2" max="2" width="8.57421875" style="75" customWidth="1"/>
    <col min="3" max="3" width="41.8515625" style="75" customWidth="1"/>
    <col min="4" max="4" width="7.57421875" style="75" customWidth="1"/>
    <col min="5" max="5" width="8.8515625" style="76" customWidth="1"/>
    <col min="6" max="6" width="9.57421875" style="76" customWidth="1"/>
    <col min="7" max="7" width="9.421875" style="76" customWidth="1"/>
    <col min="8" max="193" width="9.140625" style="75" customWidth="1"/>
    <col min="194" max="194" width="5.57421875" style="75" customWidth="1"/>
    <col min="195" max="195" width="6.421875" style="75" customWidth="1"/>
    <col min="196" max="196" width="41.8515625" style="75" customWidth="1"/>
    <col min="197" max="197" width="7.57421875" style="75" customWidth="1"/>
    <col min="198" max="198" width="8.8515625" style="75" customWidth="1"/>
    <col min="199" max="199" width="9.57421875" style="75" customWidth="1"/>
    <col min="200" max="200" width="9.421875" style="75" customWidth="1"/>
    <col min="201" max="201" width="10.140625" style="75" customWidth="1"/>
    <col min="202" max="203" width="9.421875" style="75" customWidth="1"/>
    <col min="204" max="204" width="8.7109375" style="75" customWidth="1"/>
    <col min="205" max="205" width="10.7109375" style="75" customWidth="1"/>
    <col min="206" max="16384" width="9.7109375" style="75" customWidth="1"/>
  </cols>
  <sheetData>
    <row r="3" spans="1:6" ht="18.75">
      <c r="A3" s="213"/>
      <c r="B3" s="214" t="s">
        <v>374</v>
      </c>
      <c r="C3"/>
      <c r="D3"/>
      <c r="E3"/>
      <c r="F3"/>
    </row>
    <row r="4" spans="1:6" ht="18.75">
      <c r="A4" s="213"/>
      <c r="B4" s="214"/>
      <c r="C4"/>
      <c r="D4"/>
      <c r="E4"/>
      <c r="F4"/>
    </row>
    <row r="5" spans="1:6" ht="16.5">
      <c r="A5" s="215">
        <v>1</v>
      </c>
      <c r="B5" s="216" t="s">
        <v>369</v>
      </c>
      <c r="C5" s="217"/>
      <c r="D5" s="217"/>
      <c r="E5" s="218"/>
      <c r="F5" s="219"/>
    </row>
    <row r="6" spans="1:6" ht="16.5">
      <c r="A6" s="215">
        <v>2</v>
      </c>
      <c r="B6" s="216" t="s">
        <v>370</v>
      </c>
      <c r="C6" s="217"/>
      <c r="D6" s="217"/>
      <c r="E6" s="218"/>
      <c r="F6" s="219"/>
    </row>
    <row r="7" spans="1:6" ht="57" customHeight="1">
      <c r="A7" s="215">
        <v>3</v>
      </c>
      <c r="B7" s="249" t="s">
        <v>371</v>
      </c>
      <c r="C7" s="249"/>
      <c r="D7" s="249"/>
      <c r="E7" s="249"/>
      <c r="F7" s="220"/>
    </row>
    <row r="8" spans="1:6" ht="48" customHeight="1">
      <c r="A8" s="215">
        <v>4</v>
      </c>
      <c r="B8" s="250" t="s">
        <v>372</v>
      </c>
      <c r="C8" s="250"/>
      <c r="D8" s="250"/>
      <c r="E8" s="250"/>
      <c r="F8" s="250"/>
    </row>
    <row r="9" spans="1:6" ht="49.5" customHeight="1">
      <c r="A9" s="215">
        <v>5</v>
      </c>
      <c r="B9" s="251" t="s">
        <v>373</v>
      </c>
      <c r="C9" s="251"/>
      <c r="D9" s="251"/>
      <c r="E9" s="251"/>
      <c r="F9"/>
    </row>
    <row r="11" spans="1:7" s="37" customFormat="1" ht="18">
      <c r="A11" s="254" t="s">
        <v>324</v>
      </c>
      <c r="B11" s="254"/>
      <c r="C11" s="254"/>
      <c r="D11" s="254"/>
      <c r="E11" s="254"/>
      <c r="F11" s="254"/>
      <c r="G11" s="254"/>
    </row>
    <row r="12" spans="1:7" s="38" customFormat="1" ht="17.25" customHeight="1">
      <c r="A12" s="255" t="s">
        <v>142</v>
      </c>
      <c r="B12" s="255"/>
      <c r="C12" s="255"/>
      <c r="D12" s="255"/>
      <c r="E12" s="255"/>
      <c r="F12" s="255"/>
      <c r="G12" s="255"/>
    </row>
    <row r="13" spans="1:7" s="39" customFormat="1" ht="10.5" customHeight="1">
      <c r="A13" s="256" t="s">
        <v>325</v>
      </c>
      <c r="B13" s="256"/>
      <c r="C13" s="256"/>
      <c r="D13" s="256"/>
      <c r="E13" s="256"/>
      <c r="F13" s="256"/>
      <c r="G13" s="256"/>
    </row>
    <row r="14" spans="1:7" s="41" customFormat="1" ht="12.75">
      <c r="A14" s="40"/>
      <c r="B14" s="40"/>
      <c r="C14" s="40"/>
      <c r="D14" s="40"/>
      <c r="E14" s="40"/>
      <c r="F14" s="40"/>
      <c r="G14" s="40"/>
    </row>
    <row r="15" spans="1:7" s="42" customFormat="1" ht="33.75" customHeight="1">
      <c r="A15" s="252" t="s">
        <v>336</v>
      </c>
      <c r="B15" s="253"/>
      <c r="C15" s="253"/>
      <c r="D15" s="253"/>
      <c r="E15" s="253"/>
      <c r="F15" s="253"/>
      <c r="G15" s="253"/>
    </row>
    <row r="16" spans="1:7" s="42" customFormat="1" ht="33" customHeight="1">
      <c r="A16" s="252" t="s">
        <v>337</v>
      </c>
      <c r="B16" s="253"/>
      <c r="C16" s="253"/>
      <c r="D16" s="253"/>
      <c r="E16" s="253"/>
      <c r="F16" s="253"/>
      <c r="G16" s="253"/>
    </row>
    <row r="17" spans="1:7" s="42" customFormat="1" ht="15.75">
      <c r="A17" s="244" t="s">
        <v>338</v>
      </c>
      <c r="B17" s="245"/>
      <c r="C17" s="245"/>
      <c r="D17" s="245"/>
      <c r="E17" s="245"/>
      <c r="F17" s="245"/>
      <c r="G17" s="245"/>
    </row>
    <row r="18" spans="1:7" s="43" customFormat="1" ht="62.25" customHeight="1">
      <c r="A18" s="246" t="s">
        <v>326</v>
      </c>
      <c r="B18" s="246"/>
      <c r="C18" s="246"/>
      <c r="D18" s="246"/>
      <c r="E18" s="246"/>
      <c r="F18" s="246"/>
      <c r="G18" s="246"/>
    </row>
    <row r="19" spans="1:7" s="42" customFormat="1" ht="15.75" hidden="1">
      <c r="A19" s="247"/>
      <c r="B19" s="247"/>
      <c r="C19" s="247"/>
      <c r="D19" s="248"/>
      <c r="E19" s="248"/>
      <c r="F19" s="248"/>
      <c r="G19" s="248"/>
    </row>
    <row r="20" spans="1:7" s="48" customFormat="1" ht="16.5" hidden="1">
      <c r="A20" s="44"/>
      <c r="B20" s="45"/>
      <c r="C20" s="46"/>
      <c r="D20" s="46"/>
      <c r="E20" s="46"/>
      <c r="F20" s="47"/>
      <c r="G20" s="47"/>
    </row>
    <row r="21" spans="1:7" s="48" customFormat="1" ht="16.5" hidden="1">
      <c r="A21" s="49"/>
      <c r="B21" s="45"/>
      <c r="C21" s="46"/>
      <c r="D21" s="46"/>
      <c r="E21" s="46"/>
      <c r="F21" s="47"/>
      <c r="G21" s="47"/>
    </row>
    <row r="22" spans="1:7" s="48" customFormat="1" ht="16.5">
      <c r="A22" s="49"/>
      <c r="B22" s="45"/>
      <c r="C22" s="46"/>
      <c r="D22" s="46"/>
      <c r="E22" s="46"/>
      <c r="F22" s="47"/>
      <c r="G22" s="47"/>
    </row>
    <row r="23" spans="1:7" s="48" customFormat="1" ht="3.75" customHeight="1">
      <c r="A23" s="46"/>
      <c r="B23" s="46"/>
      <c r="C23" s="46"/>
      <c r="D23" s="46"/>
      <c r="E23" s="46"/>
      <c r="F23" s="47"/>
      <c r="G23" s="47"/>
    </row>
    <row r="24" spans="1:7" s="52" customFormat="1" ht="57" customHeight="1">
      <c r="A24" s="50" t="s">
        <v>327</v>
      </c>
      <c r="B24" s="50" t="s">
        <v>1</v>
      </c>
      <c r="C24" s="50" t="s">
        <v>2</v>
      </c>
      <c r="D24" s="51" t="s">
        <v>328</v>
      </c>
      <c r="E24" s="50" t="s">
        <v>329</v>
      </c>
      <c r="F24" s="51" t="s">
        <v>330</v>
      </c>
      <c r="G24" s="51" t="s">
        <v>3</v>
      </c>
    </row>
    <row r="25" spans="1:7" s="55" customFormat="1" ht="16.5">
      <c r="A25" s="53">
        <v>1</v>
      </c>
      <c r="B25" s="54">
        <v>2</v>
      </c>
      <c r="C25" s="54">
        <v>3</v>
      </c>
      <c r="D25" s="54">
        <v>4</v>
      </c>
      <c r="E25" s="54">
        <v>5</v>
      </c>
      <c r="F25" s="54">
        <v>6</v>
      </c>
      <c r="G25" s="54">
        <v>7</v>
      </c>
    </row>
    <row r="26" spans="1:7" s="60" customFormat="1" ht="16.5">
      <c r="A26" s="77"/>
      <c r="B26" s="77"/>
      <c r="C26" s="78" t="s">
        <v>4</v>
      </c>
      <c r="D26" s="79"/>
      <c r="E26" s="80"/>
      <c r="F26" s="58"/>
      <c r="G26" s="59"/>
    </row>
    <row r="27" spans="1:7" s="60" customFormat="1" ht="16.5">
      <c r="A27" s="83">
        <v>1</v>
      </c>
      <c r="B27" s="84"/>
      <c r="C27" s="85" t="s">
        <v>220</v>
      </c>
      <c r="D27" s="82" t="s">
        <v>5</v>
      </c>
      <c r="E27" s="3">
        <v>4.8</v>
      </c>
      <c r="F27" s="58"/>
      <c r="G27" s="58"/>
    </row>
    <row r="28" spans="1:7" s="65" customFormat="1" ht="16.5">
      <c r="A28" s="83">
        <f aca="true" t="shared" si="0" ref="A28:A36">A27+1</f>
        <v>2</v>
      </c>
      <c r="B28" s="84"/>
      <c r="C28" s="85" t="s">
        <v>7</v>
      </c>
      <c r="D28" s="82" t="s">
        <v>6</v>
      </c>
      <c r="E28" s="3">
        <v>294</v>
      </c>
      <c r="F28" s="64"/>
      <c r="G28" s="64"/>
    </row>
    <row r="29" spans="1:7" s="69" customFormat="1" ht="16.5">
      <c r="A29" s="83">
        <f t="shared" si="0"/>
        <v>3</v>
      </c>
      <c r="B29" s="84"/>
      <c r="C29" s="85" t="s">
        <v>8</v>
      </c>
      <c r="D29" s="82" t="s">
        <v>6</v>
      </c>
      <c r="E29" s="3">
        <v>302.1</v>
      </c>
      <c r="F29" s="68"/>
      <c r="G29" s="68"/>
    </row>
    <row r="30" spans="1:7" s="73" customFormat="1" ht="16.5">
      <c r="A30" s="83">
        <f t="shared" si="0"/>
        <v>4</v>
      </c>
      <c r="B30" s="84"/>
      <c r="C30" s="85" t="s">
        <v>221</v>
      </c>
      <c r="D30" s="82" t="s">
        <v>6</v>
      </c>
      <c r="E30" s="3">
        <v>245.2</v>
      </c>
      <c r="F30" s="86"/>
      <c r="G30" s="87"/>
    </row>
    <row r="31" spans="1:7" s="73" customFormat="1" ht="16.5">
      <c r="A31" s="83">
        <f t="shared" si="0"/>
        <v>5</v>
      </c>
      <c r="B31" s="84"/>
      <c r="C31" s="85" t="s">
        <v>222</v>
      </c>
      <c r="D31" s="82" t="s">
        <v>6</v>
      </c>
      <c r="E31" s="3">
        <v>5</v>
      </c>
      <c r="F31" s="87"/>
      <c r="G31" s="87"/>
    </row>
    <row r="32" spans="1:7" ht="16.5">
      <c r="A32" s="83">
        <f t="shared" si="0"/>
        <v>6</v>
      </c>
      <c r="B32" s="84"/>
      <c r="C32" s="85" t="s">
        <v>10</v>
      </c>
      <c r="D32" s="82" t="s">
        <v>5</v>
      </c>
      <c r="E32" s="3">
        <v>1183.4</v>
      </c>
      <c r="F32" s="89"/>
      <c r="G32" s="89"/>
    </row>
    <row r="33" spans="1:7" ht="25.5">
      <c r="A33" s="83">
        <f t="shared" si="0"/>
        <v>7</v>
      </c>
      <c r="B33" s="84"/>
      <c r="C33" s="85" t="s">
        <v>143</v>
      </c>
      <c r="D33" s="82" t="s">
        <v>11</v>
      </c>
      <c r="E33" s="3">
        <v>27.2</v>
      </c>
      <c r="F33" s="89"/>
      <c r="G33" s="89"/>
    </row>
    <row r="34" spans="1:7" ht="25.5">
      <c r="A34" s="83">
        <f t="shared" si="0"/>
        <v>8</v>
      </c>
      <c r="B34" s="84"/>
      <c r="C34" s="85" t="s">
        <v>223</v>
      </c>
      <c r="D34" s="82" t="s">
        <v>9</v>
      </c>
      <c r="E34" s="3">
        <v>15</v>
      </c>
      <c r="F34" s="89"/>
      <c r="G34" s="89"/>
    </row>
    <row r="35" spans="1:7" ht="16.5">
      <c r="A35" s="83">
        <f t="shared" si="0"/>
        <v>9</v>
      </c>
      <c r="B35" s="84"/>
      <c r="C35" s="85" t="s">
        <v>17</v>
      </c>
      <c r="D35" s="82" t="s">
        <v>11</v>
      </c>
      <c r="E35" s="3">
        <v>58</v>
      </c>
      <c r="F35" s="89"/>
      <c r="G35" s="89"/>
    </row>
    <row r="36" spans="1:7" ht="16.5">
      <c r="A36" s="83">
        <f t="shared" si="0"/>
        <v>10</v>
      </c>
      <c r="B36" s="84"/>
      <c r="C36" s="85" t="s">
        <v>18</v>
      </c>
      <c r="D36" s="82" t="s">
        <v>19</v>
      </c>
      <c r="E36" s="3">
        <v>7</v>
      </c>
      <c r="F36" s="89"/>
      <c r="G36" s="89"/>
    </row>
    <row r="37" spans="1:7" ht="16.5">
      <c r="A37" s="27"/>
      <c r="B37" s="81"/>
      <c r="C37" s="78" t="s">
        <v>224</v>
      </c>
      <c r="D37" s="82"/>
      <c r="E37" s="3"/>
      <c r="F37" s="89"/>
      <c r="G37" s="89"/>
    </row>
    <row r="38" spans="1:7" ht="51">
      <c r="A38" s="83">
        <f>A36+1</f>
        <v>11</v>
      </c>
      <c r="B38" s="84"/>
      <c r="C38" s="93" t="s">
        <v>225</v>
      </c>
      <c r="D38" s="82" t="s">
        <v>11</v>
      </c>
      <c r="E38" s="3">
        <v>48.7</v>
      </c>
      <c r="F38" s="89"/>
      <c r="G38" s="89"/>
    </row>
    <row r="39" spans="1:7" ht="16.5">
      <c r="A39" s="83"/>
      <c r="B39" s="84"/>
      <c r="C39" s="94" t="s">
        <v>151</v>
      </c>
      <c r="D39" s="82" t="s">
        <v>19</v>
      </c>
      <c r="E39" s="3">
        <v>15584</v>
      </c>
      <c r="F39" s="89"/>
      <c r="G39" s="89"/>
    </row>
    <row r="40" spans="1:7" ht="25.5">
      <c r="A40" s="83">
        <f>A38+1</f>
        <v>12</v>
      </c>
      <c r="B40" s="84"/>
      <c r="C40" s="85" t="s">
        <v>152</v>
      </c>
      <c r="D40" s="82" t="s">
        <v>11</v>
      </c>
      <c r="E40" s="3">
        <v>11.2</v>
      </c>
      <c r="F40" s="89"/>
      <c r="G40" s="89"/>
    </row>
    <row r="41" spans="1:7" ht="16.5">
      <c r="A41" s="83"/>
      <c r="B41" s="84"/>
      <c r="C41" s="84" t="s">
        <v>153</v>
      </c>
      <c r="D41" s="82" t="s">
        <v>15</v>
      </c>
      <c r="E41" s="3">
        <v>2800</v>
      </c>
      <c r="F41" s="89"/>
      <c r="G41" s="89"/>
    </row>
    <row r="42" spans="1:7" ht="16.5">
      <c r="A42" s="83"/>
      <c r="B42" s="84"/>
      <c r="C42" s="94" t="s">
        <v>16</v>
      </c>
      <c r="D42" s="82" t="s">
        <v>11</v>
      </c>
      <c r="E42" s="3">
        <v>11.6</v>
      </c>
      <c r="F42" s="89"/>
      <c r="G42" s="89"/>
    </row>
    <row r="43" spans="1:7" ht="25.5">
      <c r="A43" s="83">
        <f>A40+1</f>
        <v>13</v>
      </c>
      <c r="B43" s="84"/>
      <c r="C43" s="95" t="s">
        <v>154</v>
      </c>
      <c r="D43" s="96" t="s">
        <v>23</v>
      </c>
      <c r="E43" s="3">
        <v>348</v>
      </c>
      <c r="F43" s="89"/>
      <c r="G43" s="89"/>
    </row>
    <row r="44" spans="1:7" ht="16.5">
      <c r="A44" s="83"/>
      <c r="B44" s="84"/>
      <c r="C44" s="94" t="s">
        <v>386</v>
      </c>
      <c r="D44" s="82" t="s">
        <v>15</v>
      </c>
      <c r="E44" s="3">
        <v>52.2</v>
      </c>
      <c r="F44" s="89"/>
      <c r="G44" s="89"/>
    </row>
    <row r="45" spans="1:7" ht="25.5">
      <c r="A45" s="83">
        <f>A43+1</f>
        <v>14</v>
      </c>
      <c r="B45" s="84"/>
      <c r="C45" s="85" t="s">
        <v>13</v>
      </c>
      <c r="D45" s="82" t="s">
        <v>11</v>
      </c>
      <c r="E45" s="3">
        <v>8</v>
      </c>
      <c r="F45" s="89"/>
      <c r="G45" s="89"/>
    </row>
    <row r="46" spans="1:7" ht="16.5">
      <c r="A46" s="83"/>
      <c r="B46" s="84"/>
      <c r="C46" s="84" t="s">
        <v>14</v>
      </c>
      <c r="D46" s="82" t="s">
        <v>15</v>
      </c>
      <c r="E46" s="3">
        <v>2000</v>
      </c>
      <c r="F46" s="89"/>
      <c r="G46" s="89"/>
    </row>
    <row r="47" spans="1:7" ht="16.5">
      <c r="A47" s="83"/>
      <c r="B47" s="84"/>
      <c r="C47" s="94" t="s">
        <v>16</v>
      </c>
      <c r="D47" s="82" t="s">
        <v>11</v>
      </c>
      <c r="E47" s="3">
        <v>8.3</v>
      </c>
      <c r="F47" s="89"/>
      <c r="G47" s="89"/>
    </row>
    <row r="48" spans="1:7" ht="25.5">
      <c r="A48" s="83">
        <f>A45+1</f>
        <v>15</v>
      </c>
      <c r="B48" s="84"/>
      <c r="C48" s="85" t="s">
        <v>155</v>
      </c>
      <c r="D48" s="82" t="s">
        <v>5</v>
      </c>
      <c r="E48" s="3">
        <v>348</v>
      </c>
      <c r="F48" s="89"/>
      <c r="G48" s="89"/>
    </row>
    <row r="49" spans="1:7" ht="16.5">
      <c r="A49" s="83"/>
      <c r="B49" s="84"/>
      <c r="C49" s="94" t="s">
        <v>375</v>
      </c>
      <c r="D49" s="82" t="s">
        <v>15</v>
      </c>
      <c r="E49" s="3">
        <v>52.2</v>
      </c>
      <c r="F49" s="89"/>
      <c r="G49" s="89"/>
    </row>
    <row r="50" spans="1:7" ht="16.5">
      <c r="A50" s="83"/>
      <c r="B50" s="84"/>
      <c r="C50" s="97" t="s">
        <v>467</v>
      </c>
      <c r="D50" s="82" t="s">
        <v>156</v>
      </c>
      <c r="E50" s="3">
        <v>17</v>
      </c>
      <c r="F50" s="89"/>
      <c r="G50" s="89"/>
    </row>
    <row r="51" spans="1:7" ht="38.25">
      <c r="A51" s="83">
        <f>A48+1</f>
        <v>16</v>
      </c>
      <c r="B51" s="84"/>
      <c r="C51" s="98" t="s">
        <v>376</v>
      </c>
      <c r="D51" s="82" t="s">
        <v>5</v>
      </c>
      <c r="E51" s="3">
        <v>348</v>
      </c>
      <c r="F51" s="89"/>
      <c r="G51" s="89"/>
    </row>
    <row r="52" spans="1:7" ht="16.5">
      <c r="A52" s="83"/>
      <c r="B52" s="84"/>
      <c r="C52" s="99" t="s">
        <v>79</v>
      </c>
      <c r="D52" s="82" t="s">
        <v>15</v>
      </c>
      <c r="E52" s="3">
        <v>52.2</v>
      </c>
      <c r="F52" s="89"/>
      <c r="G52" s="89"/>
    </row>
    <row r="53" spans="1:7" ht="16.5">
      <c r="A53" s="83"/>
      <c r="B53" s="94"/>
      <c r="C53" s="99" t="s">
        <v>377</v>
      </c>
      <c r="D53" s="82" t="s">
        <v>15</v>
      </c>
      <c r="E53" s="3">
        <v>121.8</v>
      </c>
      <c r="F53" s="89"/>
      <c r="G53" s="89"/>
    </row>
    <row r="54" spans="1:7" ht="38.25">
      <c r="A54" s="83">
        <f>A51+1</f>
        <v>17</v>
      </c>
      <c r="B54" s="84"/>
      <c r="C54" s="93" t="s">
        <v>157</v>
      </c>
      <c r="D54" s="82" t="s">
        <v>9</v>
      </c>
      <c r="E54" s="3">
        <v>20</v>
      </c>
      <c r="F54" s="89"/>
      <c r="G54" s="89"/>
    </row>
    <row r="55" spans="1:7" ht="25.5">
      <c r="A55" s="83"/>
      <c r="B55" s="84"/>
      <c r="C55" s="100" t="s">
        <v>226</v>
      </c>
      <c r="D55" s="96" t="s">
        <v>9</v>
      </c>
      <c r="E55" s="3">
        <v>1</v>
      </c>
      <c r="F55" s="89"/>
      <c r="G55" s="89"/>
    </row>
    <row r="56" spans="1:7" ht="16.5">
      <c r="A56" s="83"/>
      <c r="B56" s="84"/>
      <c r="C56" s="100" t="s">
        <v>227</v>
      </c>
      <c r="D56" s="96" t="s">
        <v>9</v>
      </c>
      <c r="E56" s="3">
        <v>6</v>
      </c>
      <c r="F56" s="89"/>
      <c r="G56" s="89"/>
    </row>
    <row r="57" spans="1:7" ht="16.5">
      <c r="A57" s="83"/>
      <c r="B57" s="84"/>
      <c r="C57" s="100" t="s">
        <v>228</v>
      </c>
      <c r="D57" s="96" t="s">
        <v>9</v>
      </c>
      <c r="E57" s="3">
        <v>10</v>
      </c>
      <c r="F57" s="89"/>
      <c r="G57" s="89"/>
    </row>
    <row r="58" spans="1:7" ht="16.5">
      <c r="A58" s="83"/>
      <c r="B58" s="84"/>
      <c r="C58" s="100" t="s">
        <v>229</v>
      </c>
      <c r="D58" s="96" t="s">
        <v>9</v>
      </c>
      <c r="E58" s="3">
        <v>3</v>
      </c>
      <c r="F58" s="89"/>
      <c r="G58" s="89"/>
    </row>
    <row r="59" spans="1:7" ht="16.5">
      <c r="A59" s="27"/>
      <c r="B59" s="81"/>
      <c r="C59" s="78" t="s">
        <v>20</v>
      </c>
      <c r="D59" s="82"/>
      <c r="E59" s="3"/>
      <c r="F59" s="89"/>
      <c r="G59" s="89"/>
    </row>
    <row r="60" spans="1:7" ht="25.5">
      <c r="A60" s="83">
        <f>A54+1</f>
        <v>18</v>
      </c>
      <c r="B60" s="84"/>
      <c r="C60" s="85" t="s">
        <v>21</v>
      </c>
      <c r="D60" s="82" t="s">
        <v>11</v>
      </c>
      <c r="E60" s="3">
        <v>400</v>
      </c>
      <c r="F60" s="89"/>
      <c r="G60" s="89"/>
    </row>
    <row r="61" spans="1:7" ht="38.25">
      <c r="A61" s="101">
        <f>A60+1</f>
        <v>19</v>
      </c>
      <c r="B61" s="102"/>
      <c r="C61" s="103" t="s">
        <v>22</v>
      </c>
      <c r="D61" s="104" t="s">
        <v>23</v>
      </c>
      <c r="E61" s="3">
        <v>382.2</v>
      </c>
      <c r="F61" s="89"/>
      <c r="G61" s="89"/>
    </row>
    <row r="62" spans="1:7" ht="16.5">
      <c r="A62" s="101"/>
      <c r="B62" s="102"/>
      <c r="C62" s="94" t="s">
        <v>24</v>
      </c>
      <c r="D62" s="27" t="s">
        <v>15</v>
      </c>
      <c r="E62" s="3">
        <v>993.72</v>
      </c>
      <c r="F62" s="89"/>
      <c r="G62" s="89"/>
    </row>
    <row r="63" spans="1:7" ht="38.25">
      <c r="A63" s="83">
        <f>A61+1</f>
        <v>20</v>
      </c>
      <c r="B63" s="105"/>
      <c r="C63" s="93" t="s">
        <v>146</v>
      </c>
      <c r="D63" s="96" t="s">
        <v>23</v>
      </c>
      <c r="E63" s="3">
        <v>382.2</v>
      </c>
      <c r="F63" s="89"/>
      <c r="G63" s="89"/>
    </row>
    <row r="64" spans="1:7" ht="16.5">
      <c r="A64" s="83"/>
      <c r="B64" s="105"/>
      <c r="C64" s="94" t="s">
        <v>378</v>
      </c>
      <c r="D64" s="96" t="s">
        <v>23</v>
      </c>
      <c r="E64" s="3">
        <v>501.48</v>
      </c>
      <c r="F64" s="89"/>
      <c r="G64" s="89"/>
    </row>
    <row r="65" spans="1:7" ht="16.5">
      <c r="A65" s="83"/>
      <c r="B65" s="105"/>
      <c r="C65" s="94" t="s">
        <v>25</v>
      </c>
      <c r="D65" s="96" t="s">
        <v>15</v>
      </c>
      <c r="E65" s="3">
        <v>1528.8</v>
      </c>
      <c r="F65" s="89"/>
      <c r="G65" s="89"/>
    </row>
    <row r="66" spans="1:7" ht="38.25">
      <c r="A66" s="83">
        <f>A63+1</f>
        <v>21</v>
      </c>
      <c r="B66" s="84"/>
      <c r="C66" s="85" t="s">
        <v>26</v>
      </c>
      <c r="D66" s="82" t="s">
        <v>11</v>
      </c>
      <c r="E66" s="3">
        <v>400</v>
      </c>
      <c r="F66" s="89"/>
      <c r="G66" s="89"/>
    </row>
    <row r="67" spans="1:7" ht="16.5">
      <c r="A67" s="83"/>
      <c r="B67" s="105"/>
      <c r="C67" s="106" t="s">
        <v>27</v>
      </c>
      <c r="D67" s="104" t="s">
        <v>28</v>
      </c>
      <c r="E67" s="3">
        <v>8</v>
      </c>
      <c r="F67" s="89"/>
      <c r="G67" s="89"/>
    </row>
    <row r="68" spans="1:7" ht="25.5">
      <c r="A68" s="83"/>
      <c r="B68" s="81"/>
      <c r="C68" s="78" t="s">
        <v>430</v>
      </c>
      <c r="D68" s="82"/>
      <c r="E68" s="3">
        <v>0</v>
      </c>
      <c r="F68" s="89"/>
      <c r="G68" s="89"/>
    </row>
    <row r="69" spans="1:7" ht="16.5">
      <c r="A69" s="83"/>
      <c r="B69" s="81"/>
      <c r="C69" s="107" t="s">
        <v>425</v>
      </c>
      <c r="D69" s="224"/>
      <c r="E69" s="225"/>
      <c r="F69" s="89"/>
      <c r="G69" s="89"/>
    </row>
    <row r="70" spans="1:7" ht="25.5">
      <c r="A70" s="83">
        <f>A66+1</f>
        <v>22</v>
      </c>
      <c r="B70" s="81"/>
      <c r="C70" s="226" t="s">
        <v>426</v>
      </c>
      <c r="D70" s="224" t="s">
        <v>427</v>
      </c>
      <c r="E70" s="225">
        <v>71</v>
      </c>
      <c r="F70" s="89"/>
      <c r="G70" s="89"/>
    </row>
    <row r="71" spans="1:7" ht="25.5">
      <c r="A71" s="83"/>
      <c r="B71" s="81"/>
      <c r="C71" s="226" t="s">
        <v>429</v>
      </c>
      <c r="D71" s="224" t="s">
        <v>427</v>
      </c>
      <c r="E71" s="225">
        <v>71.36</v>
      </c>
      <c r="F71" s="89"/>
      <c r="G71" s="89"/>
    </row>
    <row r="72" spans="1:7" ht="16.5">
      <c r="A72" s="83"/>
      <c r="B72" s="81"/>
      <c r="C72" s="94" t="s">
        <v>145</v>
      </c>
      <c r="D72" s="82" t="s">
        <v>428</v>
      </c>
      <c r="E72" s="227">
        <v>1</v>
      </c>
      <c r="F72" s="89"/>
      <c r="G72" s="89"/>
    </row>
    <row r="73" spans="1:7" ht="25.5">
      <c r="A73" s="83">
        <f>A70+1</f>
        <v>23</v>
      </c>
      <c r="B73" s="81"/>
      <c r="C73" s="149" t="s">
        <v>13</v>
      </c>
      <c r="D73" s="96" t="s">
        <v>427</v>
      </c>
      <c r="E73" s="27">
        <v>13</v>
      </c>
      <c r="F73" s="89"/>
      <c r="G73" s="89"/>
    </row>
    <row r="74" spans="1:7" ht="16.5">
      <c r="A74" s="83"/>
      <c r="B74" s="81"/>
      <c r="C74" s="94" t="s">
        <v>14</v>
      </c>
      <c r="D74" s="96" t="s">
        <v>15</v>
      </c>
      <c r="E74" s="83">
        <v>3250</v>
      </c>
      <c r="F74" s="89"/>
      <c r="G74" s="89"/>
    </row>
    <row r="75" spans="1:7" ht="16.5">
      <c r="A75" s="83"/>
      <c r="B75" s="81"/>
      <c r="C75" s="84" t="s">
        <v>16</v>
      </c>
      <c r="D75" s="82" t="s">
        <v>427</v>
      </c>
      <c r="E75" s="83">
        <v>14</v>
      </c>
      <c r="F75" s="89"/>
      <c r="G75" s="89"/>
    </row>
    <row r="76" spans="1:7" ht="16.5">
      <c r="A76" s="83"/>
      <c r="B76" s="81"/>
      <c r="C76" s="107" t="s">
        <v>29</v>
      </c>
      <c r="D76" s="82"/>
      <c r="E76" s="3"/>
      <c r="F76" s="89"/>
      <c r="G76" s="89"/>
    </row>
    <row r="77" spans="1:7" ht="25.5">
      <c r="A77" s="83">
        <f>A73+1</f>
        <v>24</v>
      </c>
      <c r="B77" s="84"/>
      <c r="C77" s="85" t="s">
        <v>147</v>
      </c>
      <c r="D77" s="82" t="s">
        <v>5</v>
      </c>
      <c r="E77" s="3">
        <v>232.8</v>
      </c>
      <c r="F77" s="89"/>
      <c r="G77" s="89"/>
    </row>
    <row r="78" spans="1:7" ht="16.5">
      <c r="A78" s="83"/>
      <c r="B78" s="84"/>
      <c r="C78" s="84" t="s">
        <v>102</v>
      </c>
      <c r="D78" s="82" t="s">
        <v>5</v>
      </c>
      <c r="E78" s="3">
        <v>232.8</v>
      </c>
      <c r="F78" s="89"/>
      <c r="G78" s="89"/>
    </row>
    <row r="79" spans="1:7" ht="16.5">
      <c r="A79" s="83">
        <f>A77+1</f>
        <v>25</v>
      </c>
      <c r="B79" s="84"/>
      <c r="C79" s="85" t="s">
        <v>148</v>
      </c>
      <c r="D79" s="82" t="s">
        <v>12</v>
      </c>
      <c r="E79" s="3">
        <v>0.97</v>
      </c>
      <c r="F79" s="89"/>
      <c r="G79" s="89"/>
    </row>
    <row r="80" spans="1:7" ht="16.5">
      <c r="A80" s="83"/>
      <c r="B80" s="84"/>
      <c r="C80" s="84" t="s">
        <v>149</v>
      </c>
      <c r="D80" s="82" t="s">
        <v>12</v>
      </c>
      <c r="E80" s="3">
        <v>1.12</v>
      </c>
      <c r="F80" s="89"/>
      <c r="G80" s="89"/>
    </row>
    <row r="81" spans="1:7" ht="16.5">
      <c r="A81" s="83"/>
      <c r="B81" s="84"/>
      <c r="C81" s="84" t="s">
        <v>145</v>
      </c>
      <c r="D81" s="82" t="s">
        <v>19</v>
      </c>
      <c r="E81" s="3">
        <v>777</v>
      </c>
      <c r="F81" s="89"/>
      <c r="G81" s="89"/>
    </row>
    <row r="82" spans="1:7" ht="38.25">
      <c r="A82" s="83">
        <f>A79+1</f>
        <v>26</v>
      </c>
      <c r="B82" s="84"/>
      <c r="C82" s="85" t="s">
        <v>150</v>
      </c>
      <c r="D82" s="82" t="s">
        <v>11</v>
      </c>
      <c r="E82" s="3">
        <v>28.9</v>
      </c>
      <c r="F82" s="89"/>
      <c r="G82" s="89"/>
    </row>
    <row r="83" spans="1:7" ht="16.5">
      <c r="A83" s="83"/>
      <c r="B83" s="84"/>
      <c r="C83" s="84" t="s">
        <v>144</v>
      </c>
      <c r="D83" s="82" t="s">
        <v>11</v>
      </c>
      <c r="E83" s="3">
        <v>30.3</v>
      </c>
      <c r="F83" s="89"/>
      <c r="G83" s="89"/>
    </row>
    <row r="84" spans="1:7" ht="16.5">
      <c r="A84" s="83"/>
      <c r="B84" s="84"/>
      <c r="C84" s="84"/>
      <c r="D84" s="82"/>
      <c r="E84" s="3"/>
      <c r="F84" s="89"/>
      <c r="G84" s="89"/>
    </row>
    <row r="85" spans="1:7" ht="16.5">
      <c r="A85" s="83">
        <f>A82+1</f>
        <v>27</v>
      </c>
      <c r="B85" s="84"/>
      <c r="C85" s="103" t="s">
        <v>30</v>
      </c>
      <c r="D85" s="82" t="s">
        <v>11</v>
      </c>
      <c r="E85" s="3">
        <v>36.9</v>
      </c>
      <c r="F85" s="89"/>
      <c r="G85" s="89"/>
    </row>
    <row r="86" spans="1:7" ht="25.5">
      <c r="A86" s="83"/>
      <c r="B86" s="84"/>
      <c r="C86" s="99" t="s">
        <v>31</v>
      </c>
      <c r="D86" s="82" t="s">
        <v>11</v>
      </c>
      <c r="E86" s="3">
        <v>40.6</v>
      </c>
      <c r="F86" s="89"/>
      <c r="G86" s="89"/>
    </row>
    <row r="87" spans="1:7" ht="16.5">
      <c r="A87" s="83"/>
      <c r="B87" s="84"/>
      <c r="C87" s="94" t="s">
        <v>230</v>
      </c>
      <c r="D87" s="82" t="s">
        <v>9</v>
      </c>
      <c r="E87" s="3">
        <v>1</v>
      </c>
      <c r="F87" s="89"/>
      <c r="G87" s="89"/>
    </row>
    <row r="88" spans="1:7" ht="16.5">
      <c r="A88" s="83"/>
      <c r="B88" s="81"/>
      <c r="C88" s="107" t="s">
        <v>231</v>
      </c>
      <c r="D88" s="82"/>
      <c r="E88" s="3">
        <v>0</v>
      </c>
      <c r="F88" s="89"/>
      <c r="G88" s="89"/>
    </row>
    <row r="89" spans="1:7" ht="16.5">
      <c r="A89" s="83">
        <f>A85+1</f>
        <v>28</v>
      </c>
      <c r="B89" s="84"/>
      <c r="C89" s="103" t="s">
        <v>232</v>
      </c>
      <c r="D89" s="82" t="s">
        <v>11</v>
      </c>
      <c r="E89" s="3">
        <v>0.4</v>
      </c>
      <c r="F89" s="89"/>
      <c r="G89" s="89"/>
    </row>
    <row r="90" spans="1:7" ht="25.5">
      <c r="A90" s="83"/>
      <c r="B90" s="84"/>
      <c r="C90" s="99" t="s">
        <v>31</v>
      </c>
      <c r="D90" s="82" t="s">
        <v>11</v>
      </c>
      <c r="E90" s="3">
        <v>0.4</v>
      </c>
      <c r="F90" s="89"/>
      <c r="G90" s="89"/>
    </row>
    <row r="91" spans="1:7" ht="16.5">
      <c r="A91" s="83"/>
      <c r="B91" s="84"/>
      <c r="C91" s="94" t="s">
        <v>32</v>
      </c>
      <c r="D91" s="82" t="s">
        <v>9</v>
      </c>
      <c r="E91" s="3">
        <v>1</v>
      </c>
      <c r="F91" s="89"/>
      <c r="G91" s="89"/>
    </row>
    <row r="92" spans="1:7" ht="51">
      <c r="A92" s="83">
        <f>A89+1</f>
        <v>29</v>
      </c>
      <c r="B92" s="108"/>
      <c r="C92" s="95" t="s">
        <v>233</v>
      </c>
      <c r="D92" s="96" t="s">
        <v>23</v>
      </c>
      <c r="E92" s="3">
        <v>37.2</v>
      </c>
      <c r="F92" s="89"/>
      <c r="G92" s="89"/>
    </row>
    <row r="93" spans="1:7" ht="16.5">
      <c r="A93" s="83"/>
      <c r="B93" s="90"/>
      <c r="C93" s="99" t="s">
        <v>33</v>
      </c>
      <c r="D93" s="96" t="s">
        <v>23</v>
      </c>
      <c r="E93" s="3">
        <v>89.3</v>
      </c>
      <c r="F93" s="89"/>
      <c r="G93" s="89"/>
    </row>
    <row r="94" spans="1:7" ht="25.5">
      <c r="A94" s="83"/>
      <c r="B94" s="90"/>
      <c r="C94" s="99" t="s">
        <v>379</v>
      </c>
      <c r="D94" s="27" t="s">
        <v>23</v>
      </c>
      <c r="E94" s="3">
        <v>38.3</v>
      </c>
      <c r="F94" s="89"/>
      <c r="G94" s="89"/>
    </row>
    <row r="95" spans="1:7" ht="25.5">
      <c r="A95" s="83">
        <f>A92+1</f>
        <v>30</v>
      </c>
      <c r="B95" s="84"/>
      <c r="C95" s="93" t="s">
        <v>234</v>
      </c>
      <c r="D95" s="96" t="s">
        <v>23</v>
      </c>
      <c r="E95" s="3">
        <v>37.2</v>
      </c>
      <c r="F95" s="89"/>
      <c r="G95" s="89"/>
    </row>
    <row r="96" spans="1:7" ht="25.5">
      <c r="A96" s="83"/>
      <c r="B96" s="84"/>
      <c r="C96" s="100" t="s">
        <v>380</v>
      </c>
      <c r="D96" s="96" t="s">
        <v>23</v>
      </c>
      <c r="E96" s="3">
        <v>40.9</v>
      </c>
      <c r="F96" s="89"/>
      <c r="G96" s="89"/>
    </row>
    <row r="97" spans="1:7" ht="16.5">
      <c r="A97" s="83"/>
      <c r="B97" s="84"/>
      <c r="C97" s="100" t="s">
        <v>34</v>
      </c>
      <c r="D97" s="96" t="s">
        <v>23</v>
      </c>
      <c r="E97" s="3">
        <v>40.9</v>
      </c>
      <c r="F97" s="89"/>
      <c r="G97" s="89"/>
    </row>
    <row r="98" spans="1:7" ht="16.5">
      <c r="A98" s="83"/>
      <c r="B98" s="90"/>
      <c r="C98" s="84" t="s">
        <v>35</v>
      </c>
      <c r="D98" s="82" t="s">
        <v>9</v>
      </c>
      <c r="E98" s="3">
        <v>1</v>
      </c>
      <c r="F98" s="89"/>
      <c r="G98" s="89"/>
    </row>
    <row r="99" spans="1:7" ht="25.5">
      <c r="A99" s="83">
        <f>A95+1</f>
        <v>31</v>
      </c>
      <c r="B99" s="84"/>
      <c r="C99" s="93" t="s">
        <v>235</v>
      </c>
      <c r="D99" s="82" t="s">
        <v>9</v>
      </c>
      <c r="E99" s="3">
        <v>4</v>
      </c>
      <c r="F99" s="89"/>
      <c r="G99" s="89"/>
    </row>
    <row r="100" spans="1:7" ht="25.5">
      <c r="A100" s="83"/>
      <c r="B100" s="84"/>
      <c r="C100" s="100" t="s">
        <v>236</v>
      </c>
      <c r="D100" s="96" t="s">
        <v>9</v>
      </c>
      <c r="E100" s="3">
        <v>1</v>
      </c>
      <c r="F100" s="89"/>
      <c r="G100" s="89"/>
    </row>
    <row r="101" spans="1:7" ht="16.5">
      <c r="A101" s="83"/>
      <c r="B101" s="84"/>
      <c r="C101" s="100" t="s">
        <v>237</v>
      </c>
      <c r="D101" s="96" t="s">
        <v>9</v>
      </c>
      <c r="E101" s="3">
        <v>3</v>
      </c>
      <c r="F101" s="89"/>
      <c r="G101" s="89"/>
    </row>
    <row r="102" spans="1:7" ht="25.5">
      <c r="A102" s="83">
        <f>A99+1</f>
        <v>32</v>
      </c>
      <c r="B102" s="84"/>
      <c r="C102" s="93" t="s">
        <v>36</v>
      </c>
      <c r="D102" s="96" t="s">
        <v>6</v>
      </c>
      <c r="E102" s="3">
        <v>52</v>
      </c>
      <c r="F102" s="89"/>
      <c r="G102" s="89"/>
    </row>
    <row r="103" spans="1:7" ht="25.5">
      <c r="A103" s="83">
        <f>A102+1</f>
        <v>33</v>
      </c>
      <c r="B103" s="84"/>
      <c r="C103" s="93" t="s">
        <v>37</v>
      </c>
      <c r="D103" s="96" t="s">
        <v>19</v>
      </c>
      <c r="E103" s="3">
        <v>26</v>
      </c>
      <c r="F103" s="89"/>
      <c r="G103" s="89"/>
    </row>
    <row r="104" spans="1:7" ht="16.5">
      <c r="A104" s="83"/>
      <c r="B104" s="81"/>
      <c r="C104" s="107" t="s">
        <v>38</v>
      </c>
      <c r="D104" s="82"/>
      <c r="E104" s="3">
        <v>0</v>
      </c>
      <c r="F104" s="89"/>
      <c r="G104" s="89"/>
    </row>
    <row r="105" spans="1:7" ht="25.5">
      <c r="A105" s="83">
        <f>A103+1</f>
        <v>34</v>
      </c>
      <c r="B105" s="84"/>
      <c r="C105" s="103" t="s">
        <v>39</v>
      </c>
      <c r="D105" s="82" t="s">
        <v>5</v>
      </c>
      <c r="E105" s="3">
        <v>1748.3</v>
      </c>
      <c r="F105" s="89"/>
      <c r="G105" s="89"/>
    </row>
    <row r="106" spans="1:7" ht="38.25">
      <c r="A106" s="83"/>
      <c r="B106" s="84"/>
      <c r="C106" s="84" t="s">
        <v>440</v>
      </c>
      <c r="D106" s="82"/>
      <c r="E106" s="3"/>
      <c r="F106" s="89"/>
      <c r="G106" s="89"/>
    </row>
    <row r="107" spans="1:7" ht="25.5">
      <c r="A107" s="83"/>
      <c r="B107" s="84"/>
      <c r="C107" s="99" t="s">
        <v>158</v>
      </c>
      <c r="D107" s="82" t="s">
        <v>11</v>
      </c>
      <c r="E107" s="3">
        <v>7.7</v>
      </c>
      <c r="F107" s="89"/>
      <c r="G107" s="89"/>
    </row>
    <row r="108" spans="1:7" ht="16.5">
      <c r="A108" s="83"/>
      <c r="B108" s="84"/>
      <c r="C108" s="99" t="s">
        <v>40</v>
      </c>
      <c r="D108" s="27" t="s">
        <v>19</v>
      </c>
      <c r="E108" s="3">
        <v>6993</v>
      </c>
      <c r="F108" s="89"/>
      <c r="G108" s="89"/>
    </row>
    <row r="109" spans="1:7" ht="25.5">
      <c r="A109" s="83">
        <f>A105+1</f>
        <v>35</v>
      </c>
      <c r="B109" s="84"/>
      <c r="C109" s="109" t="s">
        <v>431</v>
      </c>
      <c r="D109" s="27" t="s">
        <v>23</v>
      </c>
      <c r="E109" s="3">
        <v>1748.3</v>
      </c>
      <c r="F109" s="89"/>
      <c r="G109" s="89"/>
    </row>
    <row r="110" spans="1:7" ht="25.5">
      <c r="A110" s="83"/>
      <c r="B110" s="84"/>
      <c r="C110" s="99" t="s">
        <v>432</v>
      </c>
      <c r="D110" s="27" t="s">
        <v>41</v>
      </c>
      <c r="E110" s="3">
        <f>E109*0.0117</f>
        <v>20.46</v>
      </c>
      <c r="F110" s="89"/>
      <c r="G110" s="89"/>
    </row>
    <row r="111" spans="1:7" ht="16.5">
      <c r="A111" s="83"/>
      <c r="B111" s="84"/>
      <c r="C111" s="99"/>
      <c r="D111" s="27"/>
      <c r="E111" s="3"/>
      <c r="F111" s="89"/>
      <c r="G111" s="89"/>
    </row>
    <row r="112" spans="1:7" ht="38.25">
      <c r="A112" s="83">
        <f>A109+1</f>
        <v>36</v>
      </c>
      <c r="B112" s="84"/>
      <c r="C112" s="93" t="s">
        <v>450</v>
      </c>
      <c r="D112" s="96" t="s">
        <v>23</v>
      </c>
      <c r="E112" s="3">
        <v>1748.3</v>
      </c>
      <c r="F112" s="89"/>
      <c r="G112" s="89"/>
    </row>
    <row r="113" spans="1:7" ht="38.25">
      <c r="A113" s="83"/>
      <c r="B113" s="84"/>
      <c r="C113" s="100" t="s">
        <v>342</v>
      </c>
      <c r="D113" s="96" t="s">
        <v>23</v>
      </c>
      <c r="E113" s="3">
        <f>E112*1.1-1234.8</f>
        <v>688.33</v>
      </c>
      <c r="F113" s="89"/>
      <c r="G113" s="89"/>
    </row>
    <row r="114" spans="1:7" ht="16.5">
      <c r="A114" s="83"/>
      <c r="B114" s="90"/>
      <c r="C114" s="84" t="s">
        <v>35</v>
      </c>
      <c r="D114" s="82" t="s">
        <v>9</v>
      </c>
      <c r="E114" s="3">
        <v>1</v>
      </c>
      <c r="F114" s="89"/>
      <c r="G114" s="89"/>
    </row>
    <row r="115" spans="1:7" s="65" customFormat="1" ht="25.5">
      <c r="A115" s="83">
        <f>A112+1</f>
        <v>37</v>
      </c>
      <c r="B115" s="7"/>
      <c r="C115" s="9" t="s">
        <v>304</v>
      </c>
      <c r="D115" s="5" t="s">
        <v>19</v>
      </c>
      <c r="E115" s="3">
        <v>5</v>
      </c>
      <c r="F115" s="64"/>
      <c r="G115" s="64"/>
    </row>
    <row r="116" spans="1:7" s="69" customFormat="1" ht="16.5">
      <c r="A116" s="83"/>
      <c r="B116" s="193"/>
      <c r="C116" s="11" t="s">
        <v>305</v>
      </c>
      <c r="D116" s="5" t="s">
        <v>19</v>
      </c>
      <c r="E116" s="3">
        <v>5</v>
      </c>
      <c r="F116" s="68"/>
      <c r="G116" s="68"/>
    </row>
    <row r="117" spans="1:7" s="73" customFormat="1" ht="16.5">
      <c r="A117" s="83">
        <f>A115+1</f>
        <v>38</v>
      </c>
      <c r="B117" s="193"/>
      <c r="C117" s="12" t="s">
        <v>44</v>
      </c>
      <c r="D117" s="5" t="s">
        <v>9</v>
      </c>
      <c r="E117" s="3">
        <v>2</v>
      </c>
      <c r="F117" s="86"/>
      <c r="G117" s="87"/>
    </row>
    <row r="118" spans="1:7" s="73" customFormat="1" ht="25.5">
      <c r="A118" s="83"/>
      <c r="B118" s="7"/>
      <c r="C118" s="221" t="s">
        <v>456</v>
      </c>
      <c r="D118" s="6" t="s">
        <v>19</v>
      </c>
      <c r="E118" s="3">
        <v>2</v>
      </c>
      <c r="F118" s="87"/>
      <c r="G118" s="87"/>
    </row>
    <row r="119" spans="1:7" s="73" customFormat="1" ht="16.5">
      <c r="A119" s="83"/>
      <c r="B119" s="193"/>
      <c r="C119" s="13" t="s">
        <v>45</v>
      </c>
      <c r="D119" s="6" t="s">
        <v>19</v>
      </c>
      <c r="E119" s="3">
        <v>2</v>
      </c>
      <c r="F119" s="87"/>
      <c r="G119" s="87"/>
    </row>
    <row r="120" spans="1:7" ht="16.5">
      <c r="A120" s="83">
        <f>A117+1</f>
        <v>39</v>
      </c>
      <c r="B120" s="90"/>
      <c r="C120" s="110" t="s">
        <v>159</v>
      </c>
      <c r="D120" s="82" t="s">
        <v>6</v>
      </c>
      <c r="E120" s="3">
        <f>40+64.7</f>
        <v>104.7</v>
      </c>
      <c r="F120" s="89"/>
      <c r="G120" s="89"/>
    </row>
    <row r="121" spans="1:7" ht="16.5">
      <c r="A121" s="83"/>
      <c r="B121" s="90"/>
      <c r="C121" s="99" t="s">
        <v>160</v>
      </c>
      <c r="D121" s="96" t="s">
        <v>6</v>
      </c>
      <c r="E121" s="3">
        <f>E120</f>
        <v>104.7</v>
      </c>
      <c r="F121" s="89"/>
      <c r="G121" s="89"/>
    </row>
    <row r="122" spans="1:7" ht="16.5">
      <c r="A122" s="83"/>
      <c r="B122" s="90"/>
      <c r="C122" s="99" t="s">
        <v>75</v>
      </c>
      <c r="D122" s="96" t="s">
        <v>6</v>
      </c>
      <c r="E122" s="3">
        <f>E120</f>
        <v>104.7</v>
      </c>
      <c r="F122" s="89"/>
      <c r="G122" s="89"/>
    </row>
    <row r="123" spans="1:7" ht="16.5">
      <c r="A123" s="83">
        <f>A120+1</f>
        <v>40</v>
      </c>
      <c r="B123" s="90"/>
      <c r="C123" s="85" t="s">
        <v>42</v>
      </c>
      <c r="D123" s="82" t="s">
        <v>6</v>
      </c>
      <c r="E123" s="3">
        <v>448.6</v>
      </c>
      <c r="F123" s="89"/>
      <c r="G123" s="89"/>
    </row>
    <row r="124" spans="1:7" ht="25.5">
      <c r="A124" s="83"/>
      <c r="B124" s="90"/>
      <c r="C124" s="94" t="s">
        <v>43</v>
      </c>
      <c r="D124" s="96" t="s">
        <v>19</v>
      </c>
      <c r="E124" s="3">
        <v>150</v>
      </c>
      <c r="F124" s="89"/>
      <c r="G124" s="89"/>
    </row>
    <row r="125" spans="1:7" ht="16.5">
      <c r="A125" s="112"/>
      <c r="B125" s="113"/>
      <c r="C125" s="114" t="s">
        <v>62</v>
      </c>
      <c r="D125" s="115"/>
      <c r="E125" s="3">
        <v>0</v>
      </c>
      <c r="F125" s="89"/>
      <c r="G125" s="89"/>
    </row>
    <row r="126" spans="1:7" ht="25.5">
      <c r="A126" s="83">
        <f>A123+1</f>
        <v>41</v>
      </c>
      <c r="B126" s="94"/>
      <c r="C126" s="98" t="s">
        <v>161</v>
      </c>
      <c r="D126" s="96" t="s">
        <v>23</v>
      </c>
      <c r="E126" s="3">
        <v>231</v>
      </c>
      <c r="F126" s="89"/>
      <c r="G126" s="89"/>
    </row>
    <row r="127" spans="1:7" ht="16.5">
      <c r="A127" s="83"/>
      <c r="B127" s="84"/>
      <c r="C127" s="99" t="s">
        <v>162</v>
      </c>
      <c r="D127" s="27" t="s">
        <v>41</v>
      </c>
      <c r="E127" s="3">
        <v>0.43</v>
      </c>
      <c r="F127" s="89"/>
      <c r="G127" s="89"/>
    </row>
    <row r="128" spans="1:7" ht="16.5">
      <c r="A128" s="83"/>
      <c r="B128" s="84"/>
      <c r="C128" s="99" t="s">
        <v>163</v>
      </c>
      <c r="D128" s="27" t="s">
        <v>19</v>
      </c>
      <c r="E128" s="3">
        <v>149</v>
      </c>
      <c r="F128" s="89"/>
      <c r="G128" s="89"/>
    </row>
    <row r="129" spans="1:7" ht="16.5">
      <c r="A129" s="83"/>
      <c r="B129" s="94"/>
      <c r="C129" s="99" t="s">
        <v>164</v>
      </c>
      <c r="D129" s="82" t="s">
        <v>5</v>
      </c>
      <c r="E129" s="3">
        <v>258.7</v>
      </c>
      <c r="F129" s="89"/>
      <c r="G129" s="89"/>
    </row>
    <row r="130" spans="1:7" ht="16.5">
      <c r="A130" s="83"/>
      <c r="B130" s="94"/>
      <c r="C130" s="99" t="s">
        <v>165</v>
      </c>
      <c r="D130" s="96" t="s">
        <v>19</v>
      </c>
      <c r="E130" s="3">
        <v>2310</v>
      </c>
      <c r="F130" s="89"/>
      <c r="G130" s="89"/>
    </row>
    <row r="131" spans="1:7" ht="16.5">
      <c r="A131" s="101">
        <f>A126+1</f>
        <v>42</v>
      </c>
      <c r="B131" s="79"/>
      <c r="C131" s="116" t="s">
        <v>166</v>
      </c>
      <c r="D131" s="117" t="s">
        <v>23</v>
      </c>
      <c r="E131" s="3">
        <v>231</v>
      </c>
      <c r="F131" s="89"/>
      <c r="G131" s="89"/>
    </row>
    <row r="132" spans="1:7" ht="16.5">
      <c r="A132" s="83"/>
      <c r="B132" s="95"/>
      <c r="C132" s="94" t="s">
        <v>381</v>
      </c>
      <c r="D132" s="96" t="s">
        <v>167</v>
      </c>
      <c r="E132" s="3">
        <v>34.7</v>
      </c>
      <c r="F132" s="89"/>
      <c r="G132" s="89"/>
    </row>
    <row r="133" spans="1:7" ht="16.5">
      <c r="A133" s="83"/>
      <c r="B133" s="95"/>
      <c r="C133" s="94" t="s">
        <v>382</v>
      </c>
      <c r="D133" s="96" t="s">
        <v>167</v>
      </c>
      <c r="E133" s="3">
        <v>57.8</v>
      </c>
      <c r="F133" s="89"/>
      <c r="G133" s="89"/>
    </row>
    <row r="134" spans="1:7" ht="16.5">
      <c r="A134" s="83"/>
      <c r="B134" s="81"/>
      <c r="C134" s="107" t="s">
        <v>46</v>
      </c>
      <c r="D134" s="82"/>
      <c r="E134" s="3">
        <v>0</v>
      </c>
      <c r="F134" s="89"/>
      <c r="G134" s="89"/>
    </row>
    <row r="135" spans="1:7" ht="25.5">
      <c r="A135" s="83">
        <f>A131+1</f>
        <v>43</v>
      </c>
      <c r="B135" s="84"/>
      <c r="C135" s="103" t="s">
        <v>238</v>
      </c>
      <c r="D135" s="82" t="s">
        <v>5</v>
      </c>
      <c r="E135" s="3">
        <v>920.7</v>
      </c>
      <c r="F135" s="89"/>
      <c r="G135" s="89"/>
    </row>
    <row r="136" spans="1:7" ht="16.5">
      <c r="A136" s="83"/>
      <c r="B136" s="84"/>
      <c r="C136" s="106" t="s">
        <v>468</v>
      </c>
      <c r="D136" s="104" t="s">
        <v>23</v>
      </c>
      <c r="E136" s="3">
        <f>E135*1.15</f>
        <v>1058.81</v>
      </c>
      <c r="F136" s="89"/>
      <c r="G136" s="89"/>
    </row>
    <row r="137" spans="1:7" ht="16.5">
      <c r="A137" s="83"/>
      <c r="B137" s="84"/>
      <c r="C137" s="106" t="s">
        <v>469</v>
      </c>
      <c r="D137" s="104" t="s">
        <v>23</v>
      </c>
      <c r="E137" s="3">
        <f>E135*1.15</f>
        <v>1058.81</v>
      </c>
      <c r="F137" s="89"/>
      <c r="G137" s="89"/>
    </row>
    <row r="138" spans="1:7" ht="16.5">
      <c r="A138" s="83"/>
      <c r="B138" s="84"/>
      <c r="C138" s="106" t="s">
        <v>49</v>
      </c>
      <c r="D138" s="104" t="s">
        <v>23</v>
      </c>
      <c r="E138" s="3">
        <f>SUM(E136:E137)</f>
        <v>2117.62</v>
      </c>
      <c r="F138" s="89"/>
      <c r="G138" s="89"/>
    </row>
    <row r="139" spans="1:7" ht="38.25">
      <c r="A139" s="83">
        <f>A135+1</f>
        <v>44</v>
      </c>
      <c r="B139" s="94"/>
      <c r="C139" s="93" t="s">
        <v>239</v>
      </c>
      <c r="D139" s="96" t="s">
        <v>6</v>
      </c>
      <c r="E139" s="3">
        <v>61.6</v>
      </c>
      <c r="F139" s="89"/>
      <c r="G139" s="89"/>
    </row>
    <row r="140" spans="1:7" ht="16.5">
      <c r="A140" s="83"/>
      <c r="B140" s="119"/>
      <c r="C140" s="94" t="s">
        <v>50</v>
      </c>
      <c r="D140" s="96" t="s">
        <v>6</v>
      </c>
      <c r="E140" s="3">
        <v>67.8</v>
      </c>
      <c r="F140" s="89"/>
      <c r="G140" s="89"/>
    </row>
    <row r="141" spans="1:7" ht="16.5">
      <c r="A141" s="83"/>
      <c r="B141" s="119"/>
      <c r="C141" s="94" t="s">
        <v>51</v>
      </c>
      <c r="D141" s="96" t="s">
        <v>19</v>
      </c>
      <c r="E141" s="3">
        <v>7</v>
      </c>
      <c r="F141" s="89"/>
      <c r="G141" s="89"/>
    </row>
    <row r="142" spans="1:7" ht="25.5">
      <c r="A142" s="83">
        <f>A139+1</f>
        <v>45</v>
      </c>
      <c r="B142" s="94"/>
      <c r="C142" s="93" t="s">
        <v>240</v>
      </c>
      <c r="D142" s="96" t="s">
        <v>6</v>
      </c>
      <c r="E142" s="3">
        <v>46</v>
      </c>
      <c r="F142" s="89"/>
      <c r="G142" s="89"/>
    </row>
    <row r="143" spans="1:7" ht="38.25">
      <c r="A143" s="83"/>
      <c r="B143" s="119"/>
      <c r="C143" s="94" t="s">
        <v>383</v>
      </c>
      <c r="D143" s="96" t="s">
        <v>6</v>
      </c>
      <c r="E143" s="3">
        <v>46</v>
      </c>
      <c r="F143" s="89"/>
      <c r="G143" s="89"/>
    </row>
    <row r="144" spans="1:7" ht="16.5">
      <c r="A144" s="83"/>
      <c r="B144" s="119"/>
      <c r="C144" s="94" t="s">
        <v>75</v>
      </c>
      <c r="D144" s="96" t="s">
        <v>19</v>
      </c>
      <c r="E144" s="3">
        <v>92</v>
      </c>
      <c r="F144" s="89"/>
      <c r="G144" s="89"/>
    </row>
    <row r="145" spans="1:7" ht="16.5">
      <c r="A145" s="83"/>
      <c r="B145" s="81"/>
      <c r="C145" s="107" t="s">
        <v>52</v>
      </c>
      <c r="D145" s="82"/>
      <c r="E145" s="3">
        <v>0</v>
      </c>
      <c r="F145" s="89"/>
      <c r="G145" s="89"/>
    </row>
    <row r="146" spans="1:7" ht="25.5">
      <c r="A146" s="83">
        <f>A142+1</f>
        <v>46</v>
      </c>
      <c r="B146" s="90"/>
      <c r="C146" s="85" t="s">
        <v>57</v>
      </c>
      <c r="D146" s="82" t="s">
        <v>6</v>
      </c>
      <c r="E146" s="3">
        <v>179.2</v>
      </c>
      <c r="F146" s="89"/>
      <c r="G146" s="89"/>
    </row>
    <row r="147" spans="1:7" ht="25.5">
      <c r="A147" s="83"/>
      <c r="B147" s="90"/>
      <c r="C147" s="94" t="s">
        <v>170</v>
      </c>
      <c r="D147" s="96" t="s">
        <v>6</v>
      </c>
      <c r="E147" s="3">
        <v>179.2</v>
      </c>
      <c r="F147" s="89"/>
      <c r="G147" s="89"/>
    </row>
    <row r="148" spans="1:7" ht="16.5">
      <c r="A148" s="83"/>
      <c r="B148" s="90"/>
      <c r="C148" s="94" t="s">
        <v>58</v>
      </c>
      <c r="D148" s="96" t="s">
        <v>19</v>
      </c>
      <c r="E148" s="3">
        <v>24</v>
      </c>
      <c r="F148" s="89"/>
      <c r="G148" s="89"/>
    </row>
    <row r="149" spans="1:7" ht="16.5">
      <c r="A149" s="83"/>
      <c r="B149" s="90"/>
      <c r="C149" s="94" t="s">
        <v>59</v>
      </c>
      <c r="D149" s="96" t="s">
        <v>19</v>
      </c>
      <c r="E149" s="3">
        <v>24</v>
      </c>
      <c r="F149" s="89"/>
      <c r="G149" s="89"/>
    </row>
    <row r="150" spans="1:7" ht="16.5">
      <c r="A150" s="83"/>
      <c r="B150" s="90"/>
      <c r="C150" s="94" t="s">
        <v>60</v>
      </c>
      <c r="D150" s="96" t="s">
        <v>19</v>
      </c>
      <c r="E150" s="3">
        <v>24</v>
      </c>
      <c r="F150" s="89"/>
      <c r="G150" s="89"/>
    </row>
    <row r="151" spans="1:7" ht="16.5">
      <c r="A151" s="83"/>
      <c r="B151" s="90"/>
      <c r="C151" s="94" t="s">
        <v>61</v>
      </c>
      <c r="D151" s="96" t="s">
        <v>19</v>
      </c>
      <c r="E151" s="3">
        <v>179</v>
      </c>
      <c r="F151" s="89"/>
      <c r="G151" s="89"/>
    </row>
    <row r="152" spans="1:7" ht="25.5">
      <c r="A152" s="83"/>
      <c r="B152" s="81"/>
      <c r="C152" s="78" t="s">
        <v>241</v>
      </c>
      <c r="D152" s="82"/>
      <c r="E152" s="3">
        <v>0</v>
      </c>
      <c r="F152" s="89"/>
      <c r="G152" s="89"/>
    </row>
    <row r="153" spans="1:7" ht="16.5">
      <c r="A153" s="83">
        <f>A146+1</f>
        <v>47</v>
      </c>
      <c r="B153" s="90"/>
      <c r="C153" s="85" t="s">
        <v>42</v>
      </c>
      <c r="D153" s="82" t="s">
        <v>6</v>
      </c>
      <c r="E153" s="3">
        <v>13.4</v>
      </c>
      <c r="F153" s="89"/>
      <c r="G153" s="89"/>
    </row>
    <row r="154" spans="1:7" ht="25.5">
      <c r="A154" s="83"/>
      <c r="B154" s="90"/>
      <c r="C154" s="94" t="s">
        <v>43</v>
      </c>
      <c r="D154" s="96" t="s">
        <v>19</v>
      </c>
      <c r="E154" s="3">
        <v>4</v>
      </c>
      <c r="F154" s="89"/>
      <c r="G154" s="89"/>
    </row>
    <row r="155" spans="1:7" ht="25.5">
      <c r="A155" s="83">
        <f>A153+1</f>
        <v>48</v>
      </c>
      <c r="B155" s="94"/>
      <c r="C155" s="98" t="s">
        <v>161</v>
      </c>
      <c r="D155" s="96" t="s">
        <v>23</v>
      </c>
      <c r="E155" s="3">
        <v>40</v>
      </c>
      <c r="F155" s="89"/>
      <c r="G155" s="89"/>
    </row>
    <row r="156" spans="1:7" ht="16.5">
      <c r="A156" s="83"/>
      <c r="B156" s="84"/>
      <c r="C156" s="99" t="s">
        <v>162</v>
      </c>
      <c r="D156" s="27" t="s">
        <v>41</v>
      </c>
      <c r="E156" s="3">
        <v>0.43</v>
      </c>
      <c r="F156" s="89"/>
      <c r="G156" s="89"/>
    </row>
    <row r="157" spans="1:7" ht="16.5">
      <c r="A157" s="83"/>
      <c r="B157" s="84"/>
      <c r="C157" s="99" t="s">
        <v>163</v>
      </c>
      <c r="D157" s="27" t="s">
        <v>19</v>
      </c>
      <c r="E157" s="3">
        <v>149</v>
      </c>
      <c r="F157" s="89"/>
      <c r="G157" s="89"/>
    </row>
    <row r="158" spans="1:7" ht="16.5">
      <c r="A158" s="83"/>
      <c r="B158" s="94"/>
      <c r="C158" s="99" t="s">
        <v>164</v>
      </c>
      <c r="D158" s="82" t="s">
        <v>5</v>
      </c>
      <c r="E158" s="3">
        <v>44.8</v>
      </c>
      <c r="F158" s="89"/>
      <c r="G158" s="89"/>
    </row>
    <row r="159" spans="1:7" ht="16.5">
      <c r="A159" s="83"/>
      <c r="B159" s="94"/>
      <c r="C159" s="99" t="s">
        <v>165</v>
      </c>
      <c r="D159" s="96" t="s">
        <v>19</v>
      </c>
      <c r="E159" s="3">
        <v>400</v>
      </c>
      <c r="F159" s="89"/>
      <c r="G159" s="89"/>
    </row>
    <row r="160" spans="1:7" ht="16.5">
      <c r="A160" s="101">
        <f>A155+1</f>
        <v>49</v>
      </c>
      <c r="B160" s="79"/>
      <c r="C160" s="116" t="s">
        <v>166</v>
      </c>
      <c r="D160" s="117" t="s">
        <v>23</v>
      </c>
      <c r="E160" s="3">
        <v>40</v>
      </c>
      <c r="F160" s="89"/>
      <c r="G160" s="89"/>
    </row>
    <row r="161" spans="1:7" ht="16.5">
      <c r="A161" s="83"/>
      <c r="B161" s="95"/>
      <c r="C161" s="94" t="s">
        <v>384</v>
      </c>
      <c r="D161" s="96" t="s">
        <v>167</v>
      </c>
      <c r="E161" s="3">
        <v>6</v>
      </c>
      <c r="F161" s="89"/>
      <c r="G161" s="89"/>
    </row>
    <row r="162" spans="1:7" ht="16.5">
      <c r="A162" s="83"/>
      <c r="B162" s="95"/>
      <c r="C162" s="94" t="s">
        <v>385</v>
      </c>
      <c r="D162" s="96" t="s">
        <v>167</v>
      </c>
      <c r="E162" s="3">
        <v>10</v>
      </c>
      <c r="F162" s="89"/>
      <c r="G162" s="89"/>
    </row>
    <row r="163" spans="1:7" ht="16.5">
      <c r="A163" s="83">
        <f>A160+1</f>
        <v>50</v>
      </c>
      <c r="B163" s="90"/>
      <c r="C163" s="85" t="s">
        <v>53</v>
      </c>
      <c r="D163" s="82" t="s">
        <v>6</v>
      </c>
      <c r="E163" s="3">
        <v>13.4</v>
      </c>
      <c r="F163" s="89"/>
      <c r="G163" s="89"/>
    </row>
    <row r="164" spans="1:7" ht="25.5">
      <c r="A164" s="83"/>
      <c r="B164" s="90"/>
      <c r="C164" s="94" t="s">
        <v>168</v>
      </c>
      <c r="D164" s="96" t="s">
        <v>6</v>
      </c>
      <c r="E164" s="3">
        <v>13.4</v>
      </c>
      <c r="F164" s="89"/>
      <c r="G164" s="89"/>
    </row>
    <row r="165" spans="1:7" ht="16.5">
      <c r="A165" s="83"/>
      <c r="B165" s="90"/>
      <c r="C165" s="94" t="s">
        <v>54</v>
      </c>
      <c r="D165" s="96" t="s">
        <v>6</v>
      </c>
      <c r="E165" s="3">
        <v>14.7</v>
      </c>
      <c r="F165" s="89"/>
      <c r="G165" s="89"/>
    </row>
    <row r="166" spans="1:7" ht="16.5">
      <c r="A166" s="83"/>
      <c r="B166" s="90"/>
      <c r="C166" s="94" t="s">
        <v>169</v>
      </c>
      <c r="D166" s="96" t="s">
        <v>19</v>
      </c>
      <c r="E166" s="3">
        <v>2</v>
      </c>
      <c r="F166" s="89"/>
      <c r="G166" s="89"/>
    </row>
    <row r="167" spans="1:7" ht="16.5">
      <c r="A167" s="83"/>
      <c r="B167" s="90"/>
      <c r="C167" s="94" t="s">
        <v>55</v>
      </c>
      <c r="D167" s="96" t="s">
        <v>19</v>
      </c>
      <c r="E167" s="3">
        <v>7</v>
      </c>
      <c r="F167" s="89"/>
      <c r="G167" s="89"/>
    </row>
    <row r="168" spans="1:7" ht="16.5">
      <c r="A168" s="83"/>
      <c r="B168" s="90"/>
      <c r="C168" s="94" t="s">
        <v>56</v>
      </c>
      <c r="D168" s="96" t="s">
        <v>19</v>
      </c>
      <c r="E168" s="3">
        <v>13</v>
      </c>
      <c r="F168" s="89"/>
      <c r="G168" s="89"/>
    </row>
    <row r="169" spans="1:7" ht="25.5">
      <c r="A169" s="83">
        <f>A163+1</f>
        <v>51</v>
      </c>
      <c r="B169" s="90"/>
      <c r="C169" s="85" t="s">
        <v>57</v>
      </c>
      <c r="D169" s="82" t="s">
        <v>6</v>
      </c>
      <c r="E169" s="3">
        <v>4</v>
      </c>
      <c r="F169" s="89"/>
      <c r="G169" s="89"/>
    </row>
    <row r="170" spans="1:7" ht="25.5">
      <c r="A170" s="83"/>
      <c r="B170" s="90"/>
      <c r="C170" s="94" t="s">
        <v>170</v>
      </c>
      <c r="D170" s="96" t="s">
        <v>6</v>
      </c>
      <c r="E170" s="3">
        <v>4</v>
      </c>
      <c r="F170" s="89"/>
      <c r="G170" s="89"/>
    </row>
    <row r="171" spans="1:7" ht="16.5">
      <c r="A171" s="83"/>
      <c r="B171" s="90"/>
      <c r="C171" s="94" t="s">
        <v>58</v>
      </c>
      <c r="D171" s="96" t="s">
        <v>19</v>
      </c>
      <c r="E171" s="3">
        <v>2</v>
      </c>
      <c r="F171" s="89"/>
      <c r="G171" s="89"/>
    </row>
    <row r="172" spans="1:7" ht="16.5">
      <c r="A172" s="83"/>
      <c r="B172" s="90"/>
      <c r="C172" s="94" t="s">
        <v>59</v>
      </c>
      <c r="D172" s="96" t="s">
        <v>19</v>
      </c>
      <c r="E172" s="3">
        <v>2</v>
      </c>
      <c r="F172" s="89"/>
      <c r="G172" s="89"/>
    </row>
    <row r="173" spans="1:7" ht="16.5">
      <c r="A173" s="83"/>
      <c r="B173" s="90"/>
      <c r="C173" s="94" t="s">
        <v>60</v>
      </c>
      <c r="D173" s="96" t="s">
        <v>19</v>
      </c>
      <c r="E173" s="3">
        <v>2</v>
      </c>
      <c r="F173" s="89"/>
      <c r="G173" s="89"/>
    </row>
    <row r="174" spans="1:7" ht="16.5">
      <c r="A174" s="83"/>
      <c r="B174" s="90"/>
      <c r="C174" s="94" t="s">
        <v>61</v>
      </c>
      <c r="D174" s="96" t="s">
        <v>19</v>
      </c>
      <c r="E174" s="3">
        <v>4</v>
      </c>
      <c r="F174" s="89"/>
      <c r="G174" s="89"/>
    </row>
    <row r="175" spans="1:7" ht="16.5">
      <c r="A175" s="83"/>
      <c r="B175" s="81"/>
      <c r="C175" s="78" t="s">
        <v>242</v>
      </c>
      <c r="D175" s="82"/>
      <c r="E175" s="3">
        <v>0</v>
      </c>
      <c r="F175" s="89"/>
      <c r="G175" s="89"/>
    </row>
    <row r="176" spans="1:7" ht="25.5">
      <c r="A176" s="83">
        <f>A169+1</f>
        <v>52</v>
      </c>
      <c r="B176" s="84"/>
      <c r="C176" s="85" t="s">
        <v>66</v>
      </c>
      <c r="D176" s="82" t="s">
        <v>6</v>
      </c>
      <c r="E176" s="3">
        <v>528</v>
      </c>
      <c r="F176" s="89"/>
      <c r="G176" s="89"/>
    </row>
    <row r="177" spans="1:7" ht="25.5">
      <c r="A177" s="83"/>
      <c r="B177" s="84"/>
      <c r="C177" s="84" t="s">
        <v>243</v>
      </c>
      <c r="D177" s="82" t="s">
        <v>6</v>
      </c>
      <c r="E177" s="3">
        <v>580.8</v>
      </c>
      <c r="F177" s="89"/>
      <c r="G177" s="89"/>
    </row>
    <row r="178" spans="1:7" ht="16.5">
      <c r="A178" s="83"/>
      <c r="B178" s="84"/>
      <c r="C178" s="84" t="s">
        <v>65</v>
      </c>
      <c r="D178" s="82" t="s">
        <v>6</v>
      </c>
      <c r="E178" s="3">
        <v>528</v>
      </c>
      <c r="F178" s="89"/>
      <c r="G178" s="89"/>
    </row>
    <row r="179" spans="1:7" ht="16.5">
      <c r="A179" s="83"/>
      <c r="B179" s="81"/>
      <c r="C179" s="78" t="s">
        <v>244</v>
      </c>
      <c r="D179" s="82"/>
      <c r="E179" s="3">
        <v>0</v>
      </c>
      <c r="F179" s="89"/>
      <c r="G179" s="89"/>
    </row>
    <row r="180" spans="1:7" ht="38.25">
      <c r="A180" s="83">
        <f>A176+1</f>
        <v>53</v>
      </c>
      <c r="B180" s="84"/>
      <c r="C180" s="110" t="s">
        <v>245</v>
      </c>
      <c r="D180" s="82" t="s">
        <v>9</v>
      </c>
      <c r="E180" s="3">
        <v>1</v>
      </c>
      <c r="F180" s="89"/>
      <c r="G180" s="89"/>
    </row>
    <row r="181" spans="1:7" ht="16.5">
      <c r="A181" s="83">
        <f>A180+1</f>
        <v>54</v>
      </c>
      <c r="B181" s="84"/>
      <c r="C181" s="85" t="s">
        <v>63</v>
      </c>
      <c r="D181" s="82" t="s">
        <v>19</v>
      </c>
      <c r="E181" s="3">
        <v>1</v>
      </c>
      <c r="F181" s="89"/>
      <c r="G181" s="89"/>
    </row>
    <row r="182" spans="1:7" ht="16.5">
      <c r="A182" s="83"/>
      <c r="B182" s="84"/>
      <c r="C182" s="84" t="s">
        <v>64</v>
      </c>
      <c r="D182" s="82" t="s">
        <v>19</v>
      </c>
      <c r="E182" s="3">
        <v>2</v>
      </c>
      <c r="F182" s="89"/>
      <c r="G182" s="89"/>
    </row>
    <row r="183" spans="1:7" ht="16.5">
      <c r="A183" s="83"/>
      <c r="B183" s="120"/>
      <c r="C183" s="78" t="s">
        <v>246</v>
      </c>
      <c r="D183" s="82"/>
      <c r="E183" s="3">
        <v>0</v>
      </c>
      <c r="F183" s="89"/>
      <c r="G183" s="89"/>
    </row>
    <row r="184" spans="1:7" ht="25.5">
      <c r="A184" s="83">
        <f>A181+1</f>
        <v>55</v>
      </c>
      <c r="B184" s="84"/>
      <c r="C184" s="93" t="s">
        <v>67</v>
      </c>
      <c r="D184" s="82" t="s">
        <v>5</v>
      </c>
      <c r="E184" s="3">
        <v>3507</v>
      </c>
      <c r="F184" s="89"/>
      <c r="G184" s="89"/>
    </row>
    <row r="185" spans="1:7" ht="16.5">
      <c r="A185" s="83"/>
      <c r="B185" s="84"/>
      <c r="C185" s="84" t="s">
        <v>68</v>
      </c>
      <c r="D185" s="82" t="s">
        <v>69</v>
      </c>
      <c r="E185" s="3">
        <v>2</v>
      </c>
      <c r="F185" s="89"/>
      <c r="G185" s="89"/>
    </row>
    <row r="186" spans="1:7" ht="16.5">
      <c r="A186" s="83"/>
      <c r="B186" s="84"/>
      <c r="C186" s="84" t="s">
        <v>70</v>
      </c>
      <c r="D186" s="82" t="s">
        <v>5</v>
      </c>
      <c r="E186" s="3">
        <f>E184*1.1</f>
        <v>3857.7</v>
      </c>
      <c r="F186" s="89"/>
      <c r="G186" s="89"/>
    </row>
    <row r="187" spans="1:7" ht="16.5">
      <c r="A187" s="83">
        <f>A184+1</f>
        <v>56</v>
      </c>
      <c r="B187" s="84"/>
      <c r="C187" s="93" t="s">
        <v>71</v>
      </c>
      <c r="D187" s="82" t="s">
        <v>5</v>
      </c>
      <c r="E187" s="3">
        <v>960</v>
      </c>
      <c r="F187" s="89"/>
      <c r="G187" s="89"/>
    </row>
    <row r="188" spans="1:7" ht="16.5">
      <c r="A188" s="83"/>
      <c r="B188" s="84"/>
      <c r="C188" s="84" t="s">
        <v>47</v>
      </c>
      <c r="D188" s="82" t="s">
        <v>5</v>
      </c>
      <c r="E188" s="3">
        <v>1152</v>
      </c>
      <c r="F188" s="89"/>
      <c r="G188" s="89"/>
    </row>
    <row r="189" spans="1:7" ht="16.5">
      <c r="A189" s="83"/>
      <c r="B189" s="84"/>
      <c r="C189" s="84" t="s">
        <v>72</v>
      </c>
      <c r="D189" s="82" t="s">
        <v>9</v>
      </c>
      <c r="E189" s="3">
        <v>1</v>
      </c>
      <c r="F189" s="89"/>
      <c r="G189" s="89"/>
    </row>
    <row r="190" spans="1:7" ht="38.25">
      <c r="A190" s="83">
        <f>A187+1</f>
        <v>57</v>
      </c>
      <c r="B190" s="84"/>
      <c r="C190" s="85" t="s">
        <v>457</v>
      </c>
      <c r="D190" s="82" t="s">
        <v>5</v>
      </c>
      <c r="E190" s="3">
        <v>2687.9</v>
      </c>
      <c r="F190" s="89"/>
      <c r="G190" s="89"/>
    </row>
    <row r="191" spans="1:7" ht="16.5">
      <c r="A191" s="83">
        <f>A190+1</f>
        <v>58</v>
      </c>
      <c r="B191" s="84"/>
      <c r="C191" s="85" t="s">
        <v>433</v>
      </c>
      <c r="D191" s="82" t="s">
        <v>199</v>
      </c>
      <c r="E191" s="3">
        <f>E190</f>
        <v>2687.9</v>
      </c>
      <c r="F191" s="89"/>
      <c r="G191" s="89"/>
    </row>
    <row r="192" spans="1:7" ht="16.5">
      <c r="A192" s="83"/>
      <c r="B192" s="84"/>
      <c r="C192" s="84" t="s">
        <v>434</v>
      </c>
      <c r="D192" s="82" t="s">
        <v>15</v>
      </c>
      <c r="E192" s="3">
        <f>E191*0.15</f>
        <v>403.19</v>
      </c>
      <c r="F192" s="89"/>
      <c r="G192" s="89"/>
    </row>
    <row r="193" spans="1:7" ht="16.5">
      <c r="A193" s="112"/>
      <c r="B193" s="113"/>
      <c r="C193" s="14" t="s">
        <v>20</v>
      </c>
      <c r="D193" s="115"/>
      <c r="E193" s="3">
        <v>0</v>
      </c>
      <c r="F193" s="89"/>
      <c r="G193" s="89"/>
    </row>
    <row r="194" spans="1:7" ht="16.5">
      <c r="A194" s="83">
        <f>A191+1</f>
        <v>59</v>
      </c>
      <c r="B194" s="94"/>
      <c r="C194" s="109" t="s">
        <v>73</v>
      </c>
      <c r="D194" s="96" t="s">
        <v>6</v>
      </c>
      <c r="E194" s="3">
        <v>201.5</v>
      </c>
      <c r="F194" s="89"/>
      <c r="G194" s="89"/>
    </row>
    <row r="195" spans="1:7" ht="16.5">
      <c r="A195" s="83"/>
      <c r="B195" s="94"/>
      <c r="C195" s="94" t="s">
        <v>344</v>
      </c>
      <c r="D195" s="96" t="s">
        <v>6</v>
      </c>
      <c r="E195" s="3">
        <f>E194*1.1-162.5</f>
        <v>59.15</v>
      </c>
      <c r="F195" s="89"/>
      <c r="G195" s="89"/>
    </row>
    <row r="196" spans="1:7" ht="16.5">
      <c r="A196" s="83"/>
      <c r="B196" s="105"/>
      <c r="C196" s="94" t="s">
        <v>75</v>
      </c>
      <c r="D196" s="27" t="s">
        <v>19</v>
      </c>
      <c r="E196" s="3">
        <v>442.86</v>
      </c>
      <c r="F196" s="89"/>
      <c r="G196" s="89"/>
    </row>
    <row r="197" spans="1:7" ht="38.25">
      <c r="A197" s="83">
        <f>A194+1</f>
        <v>60</v>
      </c>
      <c r="B197" s="193"/>
      <c r="C197" s="16" t="s">
        <v>22</v>
      </c>
      <c r="D197" s="15" t="s">
        <v>302</v>
      </c>
      <c r="E197" s="3">
        <v>191.1</v>
      </c>
      <c r="F197" s="89"/>
      <c r="G197" s="89"/>
    </row>
    <row r="198" spans="1:7" ht="16.5">
      <c r="A198" s="83"/>
      <c r="B198" s="193"/>
      <c r="C198" s="13" t="s">
        <v>24</v>
      </c>
      <c r="D198" s="7" t="s">
        <v>15</v>
      </c>
      <c r="E198" s="3">
        <v>496.86</v>
      </c>
      <c r="F198" s="89"/>
      <c r="G198" s="89"/>
    </row>
    <row r="199" spans="1:7" ht="38.25">
      <c r="A199" s="83">
        <f>A197+1</f>
        <v>61</v>
      </c>
      <c r="B199" s="7"/>
      <c r="C199" s="17" t="s">
        <v>146</v>
      </c>
      <c r="D199" s="6" t="s">
        <v>302</v>
      </c>
      <c r="E199" s="3">
        <v>191.1</v>
      </c>
      <c r="F199" s="89"/>
      <c r="G199" s="89"/>
    </row>
    <row r="200" spans="1:7" ht="16.5">
      <c r="A200" s="193"/>
      <c r="B200" s="193"/>
      <c r="C200" s="13" t="s">
        <v>387</v>
      </c>
      <c r="D200" s="6" t="s">
        <v>302</v>
      </c>
      <c r="E200" s="3">
        <v>257.99</v>
      </c>
      <c r="F200" s="89"/>
      <c r="G200" s="89"/>
    </row>
    <row r="201" spans="1:7" ht="16.5">
      <c r="A201" s="193"/>
      <c r="B201" s="193"/>
      <c r="C201" s="13" t="s">
        <v>388</v>
      </c>
      <c r="D201" s="6" t="s">
        <v>15</v>
      </c>
      <c r="E201" s="3">
        <v>764.4</v>
      </c>
      <c r="F201" s="89"/>
      <c r="G201" s="89"/>
    </row>
    <row r="202" spans="1:7" ht="25.5">
      <c r="A202" s="83">
        <f>A199+1</f>
        <v>62</v>
      </c>
      <c r="B202" s="84"/>
      <c r="C202" s="109" t="s">
        <v>76</v>
      </c>
      <c r="D202" s="82" t="s">
        <v>5</v>
      </c>
      <c r="E202" s="3">
        <v>223</v>
      </c>
      <c r="F202" s="89"/>
      <c r="G202" s="89"/>
    </row>
    <row r="203" spans="1:7" ht="16.5">
      <c r="A203" s="83"/>
      <c r="B203" s="84"/>
      <c r="C203" s="84" t="s">
        <v>389</v>
      </c>
      <c r="D203" s="82" t="s">
        <v>15</v>
      </c>
      <c r="E203" s="3">
        <f>E202*8</f>
        <v>1784</v>
      </c>
      <c r="F203" s="89"/>
      <c r="G203" s="89"/>
    </row>
    <row r="204" spans="1:7" ht="25.5">
      <c r="A204" s="83"/>
      <c r="B204" s="84"/>
      <c r="C204" s="84" t="s">
        <v>390</v>
      </c>
      <c r="D204" s="82" t="s">
        <v>5</v>
      </c>
      <c r="E204" s="3">
        <f>E202*1.1</f>
        <v>245.3</v>
      </c>
      <c r="F204" s="89"/>
      <c r="G204" s="89"/>
    </row>
    <row r="205" spans="1:7" ht="25.5">
      <c r="A205" s="83">
        <f>A202+1</f>
        <v>63</v>
      </c>
      <c r="B205" s="84"/>
      <c r="C205" s="109" t="s">
        <v>77</v>
      </c>
      <c r="D205" s="82" t="s">
        <v>5</v>
      </c>
      <c r="E205" s="3">
        <v>223</v>
      </c>
      <c r="F205" s="89"/>
      <c r="G205" s="89"/>
    </row>
    <row r="206" spans="1:7" ht="16.5">
      <c r="A206" s="83"/>
      <c r="B206" s="84"/>
      <c r="C206" s="84" t="s">
        <v>79</v>
      </c>
      <c r="D206" s="82" t="s">
        <v>15</v>
      </c>
      <c r="E206" s="3">
        <f>E205*0.3</f>
        <v>66.9</v>
      </c>
      <c r="F206" s="89"/>
      <c r="G206" s="89"/>
    </row>
    <row r="207" spans="1:7" ht="16.5">
      <c r="A207" s="83"/>
      <c r="B207" s="94"/>
      <c r="C207" s="84" t="s">
        <v>78</v>
      </c>
      <c r="D207" s="82" t="s">
        <v>15</v>
      </c>
      <c r="E207" s="3">
        <f>E205*3.5</f>
        <v>780.5</v>
      </c>
      <c r="F207" s="89"/>
      <c r="G207" s="89"/>
    </row>
    <row r="208" spans="1:7" ht="38.25">
      <c r="A208" s="83">
        <f>A205+1</f>
        <v>64</v>
      </c>
      <c r="B208" s="84"/>
      <c r="C208" s="98" t="s">
        <v>391</v>
      </c>
      <c r="D208" s="82" t="s">
        <v>5</v>
      </c>
      <c r="E208" s="3">
        <v>223</v>
      </c>
      <c r="F208" s="89"/>
      <c r="G208" s="89"/>
    </row>
    <row r="209" spans="1:7" ht="16.5">
      <c r="A209" s="83"/>
      <c r="B209" s="84"/>
      <c r="C209" s="99" t="s">
        <v>79</v>
      </c>
      <c r="D209" s="82" t="s">
        <v>15</v>
      </c>
      <c r="E209" s="3">
        <f>E208*0.2</f>
        <v>44.6</v>
      </c>
      <c r="F209" s="89"/>
      <c r="G209" s="89"/>
    </row>
    <row r="210" spans="1:7" ht="16.5">
      <c r="A210" s="83"/>
      <c r="B210" s="94"/>
      <c r="C210" s="99" t="s">
        <v>377</v>
      </c>
      <c r="D210" s="82" t="s">
        <v>15</v>
      </c>
      <c r="E210" s="3">
        <f>E208*0.4</f>
        <v>89.2</v>
      </c>
      <c r="F210" s="89"/>
      <c r="G210" s="89"/>
    </row>
    <row r="211" spans="1:7" ht="16.5">
      <c r="A211" s="112"/>
      <c r="B211" s="113"/>
      <c r="C211" s="114" t="s">
        <v>80</v>
      </c>
      <c r="D211" s="115"/>
      <c r="E211" s="3">
        <v>0</v>
      </c>
      <c r="F211" s="89"/>
      <c r="G211" s="89"/>
    </row>
    <row r="212" spans="1:7" ht="38.25">
      <c r="A212" s="83">
        <f>A208+1</f>
        <v>65</v>
      </c>
      <c r="B212" s="84"/>
      <c r="C212" s="85" t="s">
        <v>171</v>
      </c>
      <c r="D212" s="82" t="s">
        <v>6</v>
      </c>
      <c r="E212" s="3">
        <v>1271</v>
      </c>
      <c r="F212" s="89"/>
      <c r="G212" s="89"/>
    </row>
    <row r="213" spans="1:7" ht="16.5">
      <c r="A213" s="83"/>
      <c r="B213" s="84"/>
      <c r="C213" s="84" t="s">
        <v>389</v>
      </c>
      <c r="D213" s="82" t="s">
        <v>15</v>
      </c>
      <c r="E213" s="3">
        <v>1588.79</v>
      </c>
      <c r="F213" s="89"/>
      <c r="G213" s="89"/>
    </row>
    <row r="214" spans="1:7" ht="25.5">
      <c r="A214" s="83"/>
      <c r="B214" s="84"/>
      <c r="C214" s="84" t="s">
        <v>466</v>
      </c>
      <c r="D214" s="82" t="s">
        <v>5</v>
      </c>
      <c r="E214" s="3">
        <v>300.28</v>
      </c>
      <c r="F214" s="89"/>
      <c r="G214" s="89"/>
    </row>
    <row r="215" spans="1:7" ht="25.5">
      <c r="A215" s="83">
        <f>A212+1</f>
        <v>66</v>
      </c>
      <c r="B215" s="84"/>
      <c r="C215" s="109" t="s">
        <v>81</v>
      </c>
      <c r="D215" s="82" t="s">
        <v>6</v>
      </c>
      <c r="E215" s="3">
        <f>E212</f>
        <v>1271</v>
      </c>
      <c r="F215" s="89"/>
      <c r="G215" s="89"/>
    </row>
    <row r="216" spans="1:7" ht="16.5">
      <c r="A216" s="83"/>
      <c r="B216" s="84"/>
      <c r="C216" s="84" t="s">
        <v>389</v>
      </c>
      <c r="D216" s="82" t="s">
        <v>15</v>
      </c>
      <c r="E216" s="3">
        <v>317.79</v>
      </c>
      <c r="F216" s="89"/>
      <c r="G216" s="89"/>
    </row>
    <row r="217" spans="1:7" ht="16.5">
      <c r="A217" s="83"/>
      <c r="B217" s="84"/>
      <c r="C217" s="84" t="s">
        <v>439</v>
      </c>
      <c r="D217" s="82" t="s">
        <v>6</v>
      </c>
      <c r="E217" s="3">
        <v>1325.52</v>
      </c>
      <c r="F217" s="89"/>
      <c r="G217" s="89"/>
    </row>
    <row r="218" spans="1:7" ht="25.5">
      <c r="A218" s="83">
        <f>A215+1</f>
        <v>67</v>
      </c>
      <c r="B218" s="84"/>
      <c r="C218" s="109" t="s">
        <v>82</v>
      </c>
      <c r="D218" s="82" t="s">
        <v>6</v>
      </c>
      <c r="E218" s="3">
        <f>E212</f>
        <v>1271</v>
      </c>
      <c r="F218" s="89"/>
      <c r="G218" s="89"/>
    </row>
    <row r="219" spans="1:7" ht="16.5">
      <c r="A219" s="83"/>
      <c r="B219" s="84"/>
      <c r="C219" s="84" t="s">
        <v>389</v>
      </c>
      <c r="D219" s="82" t="s">
        <v>15</v>
      </c>
      <c r="E219" s="3">
        <v>1588.79</v>
      </c>
      <c r="F219" s="89"/>
      <c r="G219" s="89"/>
    </row>
    <row r="220" spans="1:7" ht="25.5">
      <c r="A220" s="83"/>
      <c r="B220" s="84"/>
      <c r="C220" s="84" t="s">
        <v>390</v>
      </c>
      <c r="D220" s="82" t="s">
        <v>5</v>
      </c>
      <c r="E220" s="3">
        <v>349.5</v>
      </c>
      <c r="F220" s="89"/>
      <c r="G220" s="89"/>
    </row>
    <row r="221" spans="1:7" ht="25.5">
      <c r="A221" s="83">
        <f>A218+1</f>
        <v>68</v>
      </c>
      <c r="B221" s="84"/>
      <c r="C221" s="109" t="s">
        <v>172</v>
      </c>
      <c r="D221" s="82" t="s">
        <v>6</v>
      </c>
      <c r="E221" s="3">
        <v>1501</v>
      </c>
      <c r="F221" s="89"/>
      <c r="G221" s="89"/>
    </row>
    <row r="222" spans="1:7" ht="16.5">
      <c r="A222" s="83"/>
      <c r="B222" s="84"/>
      <c r="C222" s="84" t="s">
        <v>392</v>
      </c>
      <c r="D222" s="82" t="s">
        <v>15</v>
      </c>
      <c r="E222" s="3">
        <v>56.3</v>
      </c>
      <c r="F222" s="89"/>
      <c r="G222" s="89"/>
    </row>
    <row r="223" spans="1:7" ht="16.5">
      <c r="A223" s="83"/>
      <c r="B223" s="94"/>
      <c r="C223" s="84" t="s">
        <v>78</v>
      </c>
      <c r="D223" s="82" t="s">
        <v>15</v>
      </c>
      <c r="E223" s="3">
        <v>1313.4</v>
      </c>
      <c r="F223" s="89"/>
      <c r="G223" s="89"/>
    </row>
    <row r="224" spans="1:7" ht="38.25">
      <c r="A224" s="83">
        <f>A221+1</f>
        <v>69</v>
      </c>
      <c r="B224" s="84"/>
      <c r="C224" s="98" t="s">
        <v>393</v>
      </c>
      <c r="D224" s="82" t="s">
        <v>5</v>
      </c>
      <c r="E224" s="3">
        <v>375.3</v>
      </c>
      <c r="F224" s="89"/>
      <c r="G224" s="89"/>
    </row>
    <row r="225" spans="1:7" ht="16.5">
      <c r="A225" s="83"/>
      <c r="B225" s="84"/>
      <c r="C225" s="99" t="s">
        <v>79</v>
      </c>
      <c r="D225" s="82" t="s">
        <v>15</v>
      </c>
      <c r="E225" s="3">
        <f>E224*0.2</f>
        <v>75.06</v>
      </c>
      <c r="F225" s="89"/>
      <c r="G225" s="89"/>
    </row>
    <row r="226" spans="1:7" ht="16.5">
      <c r="A226" s="83"/>
      <c r="B226" s="94"/>
      <c r="C226" s="99" t="s">
        <v>377</v>
      </c>
      <c r="D226" s="82" t="s">
        <v>15</v>
      </c>
      <c r="E226" s="3">
        <f>E224*0.4</f>
        <v>150.12</v>
      </c>
      <c r="F226" s="89"/>
      <c r="G226" s="89"/>
    </row>
    <row r="227" spans="1:7" ht="16.5">
      <c r="A227" s="112"/>
      <c r="B227" s="113"/>
      <c r="C227" s="114" t="s">
        <v>83</v>
      </c>
      <c r="D227" s="115"/>
      <c r="E227" s="3">
        <v>0</v>
      </c>
      <c r="F227" s="89"/>
      <c r="G227" s="89"/>
    </row>
    <row r="228" spans="1:7" ht="25.5">
      <c r="A228" s="83">
        <f>A224+1</f>
        <v>70</v>
      </c>
      <c r="B228" s="84"/>
      <c r="C228" s="85" t="s">
        <v>173</v>
      </c>
      <c r="D228" s="82" t="s">
        <v>5</v>
      </c>
      <c r="E228" s="3">
        <v>1941.6</v>
      </c>
      <c r="F228" s="89"/>
      <c r="G228" s="89"/>
    </row>
    <row r="229" spans="1:7" ht="16.5">
      <c r="A229" s="83"/>
      <c r="B229" s="84"/>
      <c r="C229" s="84" t="s">
        <v>389</v>
      </c>
      <c r="D229" s="82" t="s">
        <v>15</v>
      </c>
      <c r="E229" s="3">
        <f>E228*8</f>
        <v>15532.8</v>
      </c>
      <c r="F229" s="89"/>
      <c r="G229" s="89"/>
    </row>
    <row r="230" spans="1:7" ht="38.25">
      <c r="A230" s="83"/>
      <c r="B230" s="84"/>
      <c r="C230" s="84" t="s">
        <v>394</v>
      </c>
      <c r="D230" s="82" t="s">
        <v>5</v>
      </c>
      <c r="E230" s="3">
        <f>E228*1.05-1807.2</f>
        <v>231.48</v>
      </c>
      <c r="F230" s="89"/>
      <c r="G230" s="89"/>
    </row>
    <row r="231" spans="1:7" ht="16.5">
      <c r="A231" s="83"/>
      <c r="B231" s="84"/>
      <c r="C231" s="84" t="s">
        <v>435</v>
      </c>
      <c r="D231" s="82" t="s">
        <v>19</v>
      </c>
      <c r="E231" s="3">
        <f>E228*8</f>
        <v>15532.8</v>
      </c>
      <c r="F231" s="89"/>
      <c r="G231" s="89"/>
    </row>
    <row r="232" spans="1:7" ht="25.5">
      <c r="A232" s="83">
        <f>A228+1</f>
        <v>71</v>
      </c>
      <c r="B232" s="84"/>
      <c r="C232" s="109" t="s">
        <v>84</v>
      </c>
      <c r="D232" s="82" t="s">
        <v>6</v>
      </c>
      <c r="E232" s="3">
        <v>184</v>
      </c>
      <c r="F232" s="89"/>
      <c r="G232" s="89"/>
    </row>
    <row r="233" spans="1:7" ht="16.5">
      <c r="A233" s="83"/>
      <c r="B233" s="84"/>
      <c r="C233" s="84" t="s">
        <v>389</v>
      </c>
      <c r="D233" s="82" t="s">
        <v>15</v>
      </c>
      <c r="E233" s="3">
        <v>46</v>
      </c>
      <c r="F233" s="89"/>
      <c r="G233" s="89"/>
    </row>
    <row r="234" spans="1:7" ht="16.5">
      <c r="A234" s="83"/>
      <c r="B234" s="84"/>
      <c r="C234" s="84" t="s">
        <v>444</v>
      </c>
      <c r="D234" s="82" t="s">
        <v>6</v>
      </c>
      <c r="E234" s="3">
        <f>202</f>
        <v>202</v>
      </c>
      <c r="F234" s="89"/>
      <c r="G234" s="89"/>
    </row>
    <row r="235" spans="1:7" ht="25.5">
      <c r="A235" s="83">
        <f>A232+1</f>
        <v>72</v>
      </c>
      <c r="B235" s="84"/>
      <c r="C235" s="109" t="s">
        <v>85</v>
      </c>
      <c r="D235" s="82" t="s">
        <v>5</v>
      </c>
      <c r="E235" s="3">
        <f>E228</f>
        <v>1941.6</v>
      </c>
      <c r="F235" s="89"/>
      <c r="G235" s="89"/>
    </row>
    <row r="236" spans="1:7" ht="16.5">
      <c r="A236" s="83"/>
      <c r="B236" s="84"/>
      <c r="C236" s="84" t="s">
        <v>389</v>
      </c>
      <c r="D236" s="82" t="s">
        <v>15</v>
      </c>
      <c r="E236" s="3">
        <f>E235*4</f>
        <v>7766.4</v>
      </c>
      <c r="F236" s="89"/>
      <c r="G236" s="89"/>
    </row>
    <row r="237" spans="1:7" ht="25.5">
      <c r="A237" s="83"/>
      <c r="B237" s="84"/>
      <c r="C237" s="84" t="s">
        <v>438</v>
      </c>
      <c r="D237" s="82" t="s">
        <v>5</v>
      </c>
      <c r="E237" s="3">
        <f>E235*1.1-1150</f>
        <v>985.76</v>
      </c>
      <c r="F237" s="89"/>
      <c r="G237" s="89"/>
    </row>
    <row r="238" spans="1:7" ht="16.5">
      <c r="A238" s="83"/>
      <c r="B238" s="84"/>
      <c r="C238" s="94"/>
      <c r="D238" s="82"/>
      <c r="E238" s="3"/>
      <c r="F238" s="89"/>
      <c r="G238" s="89"/>
    </row>
    <row r="239" spans="1:7" ht="25.5">
      <c r="A239" s="83">
        <f>A235+1</f>
        <v>73</v>
      </c>
      <c r="B239" s="84"/>
      <c r="C239" s="109" t="s">
        <v>86</v>
      </c>
      <c r="D239" s="82" t="s">
        <v>5</v>
      </c>
      <c r="E239" s="3">
        <v>2818.6</v>
      </c>
      <c r="F239" s="89"/>
      <c r="G239" s="89"/>
    </row>
    <row r="240" spans="1:7" ht="16.5">
      <c r="A240" s="83"/>
      <c r="B240" s="84"/>
      <c r="C240" s="84" t="s">
        <v>392</v>
      </c>
      <c r="D240" s="82" t="s">
        <v>15</v>
      </c>
      <c r="E240" s="3">
        <f>E239*0.2</f>
        <v>563.72</v>
      </c>
      <c r="F240" s="89"/>
      <c r="G240" s="89"/>
    </row>
    <row r="241" spans="1:7" ht="16.5">
      <c r="A241" s="83"/>
      <c r="B241" s="94"/>
      <c r="C241" s="84" t="s">
        <v>78</v>
      </c>
      <c r="D241" s="82" t="s">
        <v>15</v>
      </c>
      <c r="E241" s="3">
        <f>E239*3.5</f>
        <v>9865.1</v>
      </c>
      <c r="F241" s="89"/>
      <c r="G241" s="89"/>
    </row>
    <row r="242" spans="1:7" ht="38.25">
      <c r="A242" s="83">
        <f>A239+1</f>
        <v>74</v>
      </c>
      <c r="B242" s="84"/>
      <c r="C242" s="98" t="s">
        <v>396</v>
      </c>
      <c r="D242" s="82" t="s">
        <v>5</v>
      </c>
      <c r="E242" s="3">
        <v>2818.6</v>
      </c>
      <c r="F242" s="89"/>
      <c r="G242" s="89"/>
    </row>
    <row r="243" spans="1:7" ht="16.5">
      <c r="A243" s="83"/>
      <c r="B243" s="84"/>
      <c r="C243" s="99" t="s">
        <v>79</v>
      </c>
      <c r="D243" s="82" t="s">
        <v>15</v>
      </c>
      <c r="E243" s="3">
        <f>E242*0.2</f>
        <v>563.72</v>
      </c>
      <c r="F243" s="89"/>
      <c r="G243" s="89"/>
    </row>
    <row r="244" spans="1:7" ht="16.5">
      <c r="A244" s="83"/>
      <c r="B244" s="94"/>
      <c r="C244" s="99" t="s">
        <v>377</v>
      </c>
      <c r="D244" s="82" t="s">
        <v>15</v>
      </c>
      <c r="E244" s="3">
        <f>E242*0.4</f>
        <v>1127.44</v>
      </c>
      <c r="F244" s="89"/>
      <c r="G244" s="89"/>
    </row>
    <row r="245" spans="1:7" ht="16.5">
      <c r="A245" s="112"/>
      <c r="B245" s="113"/>
      <c r="C245" s="114" t="s">
        <v>87</v>
      </c>
      <c r="D245" s="115"/>
      <c r="E245" s="3">
        <v>0</v>
      </c>
      <c r="F245" s="89"/>
      <c r="G245" s="89"/>
    </row>
    <row r="246" spans="1:7" ht="25.5">
      <c r="A246" s="83">
        <f>A242+1</f>
        <v>75</v>
      </c>
      <c r="B246" s="84"/>
      <c r="C246" s="109" t="s">
        <v>85</v>
      </c>
      <c r="D246" s="82" t="s">
        <v>5</v>
      </c>
      <c r="E246" s="3">
        <v>39</v>
      </c>
      <c r="F246" s="89"/>
      <c r="G246" s="89"/>
    </row>
    <row r="247" spans="1:7" ht="16.5">
      <c r="A247" s="83"/>
      <c r="B247" s="84"/>
      <c r="C247" s="84" t="s">
        <v>397</v>
      </c>
      <c r="D247" s="82" t="s">
        <v>15</v>
      </c>
      <c r="E247" s="3">
        <f>E246*8</f>
        <v>312</v>
      </c>
      <c r="F247" s="89"/>
      <c r="G247" s="89"/>
    </row>
    <row r="248" spans="1:7" ht="25.5">
      <c r="A248" s="83"/>
      <c r="B248" s="84"/>
      <c r="C248" s="84" t="s">
        <v>395</v>
      </c>
      <c r="D248" s="82" t="s">
        <v>5</v>
      </c>
      <c r="E248" s="3">
        <f>E246*1.1</f>
        <v>42.9</v>
      </c>
      <c r="F248" s="89"/>
      <c r="G248" s="89"/>
    </row>
    <row r="249" spans="1:7" ht="25.5">
      <c r="A249" s="83">
        <f>A246+1</f>
        <v>76</v>
      </c>
      <c r="B249" s="84"/>
      <c r="C249" s="109" t="s">
        <v>86</v>
      </c>
      <c r="D249" s="82" t="s">
        <v>5</v>
      </c>
      <c r="E249" s="3">
        <v>39</v>
      </c>
      <c r="F249" s="89"/>
      <c r="G249" s="89"/>
    </row>
    <row r="250" spans="1:7" ht="16.5">
      <c r="A250" s="83"/>
      <c r="B250" s="84"/>
      <c r="C250" s="84" t="s">
        <v>392</v>
      </c>
      <c r="D250" s="82" t="s">
        <v>15</v>
      </c>
      <c r="E250" s="3">
        <f>E249*0.3</f>
        <v>11.7</v>
      </c>
      <c r="F250" s="89"/>
      <c r="G250" s="89"/>
    </row>
    <row r="251" spans="1:7" ht="16.5">
      <c r="A251" s="83"/>
      <c r="B251" s="94"/>
      <c r="C251" s="84" t="s">
        <v>78</v>
      </c>
      <c r="D251" s="82" t="s">
        <v>15</v>
      </c>
      <c r="E251" s="3">
        <f>E249*3.5</f>
        <v>136.5</v>
      </c>
      <c r="F251" s="89"/>
      <c r="G251" s="89"/>
    </row>
    <row r="252" spans="1:7" ht="38.25">
      <c r="A252" s="83">
        <f>A249+1</f>
        <v>77</v>
      </c>
      <c r="B252" s="84"/>
      <c r="C252" s="98" t="s">
        <v>436</v>
      </c>
      <c r="D252" s="82" t="s">
        <v>5</v>
      </c>
      <c r="E252" s="3">
        <v>39</v>
      </c>
      <c r="F252" s="89"/>
      <c r="G252" s="89"/>
    </row>
    <row r="253" spans="1:7" ht="16.5">
      <c r="A253" s="83"/>
      <c r="B253" s="84"/>
      <c r="C253" s="99" t="s">
        <v>79</v>
      </c>
      <c r="D253" s="82" t="s">
        <v>15</v>
      </c>
      <c r="E253" s="3">
        <f>E252*0.25</f>
        <v>9.75</v>
      </c>
      <c r="F253" s="89"/>
      <c r="G253" s="89"/>
    </row>
    <row r="254" spans="1:7" ht="16.5">
      <c r="A254" s="83"/>
      <c r="B254" s="94"/>
      <c r="C254" s="99" t="s">
        <v>377</v>
      </c>
      <c r="D254" s="82" t="s">
        <v>15</v>
      </c>
      <c r="E254" s="3">
        <f>E252*0.5</f>
        <v>19.5</v>
      </c>
      <c r="F254" s="89"/>
      <c r="G254" s="89"/>
    </row>
    <row r="255" spans="1:7" ht="25.5">
      <c r="A255" s="112"/>
      <c r="B255" s="113"/>
      <c r="C255" s="114" t="s">
        <v>248</v>
      </c>
      <c r="D255" s="115"/>
      <c r="E255" s="3">
        <v>0</v>
      </c>
      <c r="F255" s="89"/>
      <c r="G255" s="89"/>
    </row>
    <row r="256" spans="1:7" ht="25.5">
      <c r="A256" s="83">
        <f>A252+1</f>
        <v>78</v>
      </c>
      <c r="B256" s="84"/>
      <c r="C256" s="109" t="s">
        <v>249</v>
      </c>
      <c r="D256" s="82" t="s">
        <v>5</v>
      </c>
      <c r="E256" s="3">
        <v>100</v>
      </c>
      <c r="F256" s="89"/>
      <c r="G256" s="89"/>
    </row>
    <row r="257" spans="1:7" ht="16.5">
      <c r="A257" s="83"/>
      <c r="B257" s="84"/>
      <c r="C257" s="84" t="s">
        <v>397</v>
      </c>
      <c r="D257" s="82" t="s">
        <v>15</v>
      </c>
      <c r="E257" s="3">
        <v>800</v>
      </c>
      <c r="F257" s="89"/>
      <c r="G257" s="89"/>
    </row>
    <row r="258" spans="1:7" ht="25.5">
      <c r="A258" s="83"/>
      <c r="B258" s="84"/>
      <c r="C258" s="84" t="s">
        <v>395</v>
      </c>
      <c r="D258" s="82" t="s">
        <v>5</v>
      </c>
      <c r="E258" s="3">
        <v>110</v>
      </c>
      <c r="F258" s="89"/>
      <c r="G258" s="89"/>
    </row>
    <row r="259" spans="1:7" ht="25.5">
      <c r="A259" s="83">
        <f>A256+1</f>
        <v>79</v>
      </c>
      <c r="B259" s="84"/>
      <c r="C259" s="109" t="s">
        <v>250</v>
      </c>
      <c r="D259" s="82" t="s">
        <v>5</v>
      </c>
      <c r="E259" s="3">
        <v>100</v>
      </c>
      <c r="F259" s="89"/>
      <c r="G259" s="89"/>
    </row>
    <row r="260" spans="1:7" ht="16.5">
      <c r="A260" s="83"/>
      <c r="B260" s="84"/>
      <c r="C260" s="84" t="s">
        <v>79</v>
      </c>
      <c r="D260" s="82" t="s">
        <v>15</v>
      </c>
      <c r="E260" s="3">
        <f>E259*0.3</f>
        <v>30</v>
      </c>
      <c r="F260" s="89"/>
      <c r="G260" s="89"/>
    </row>
    <row r="261" spans="1:7" ht="16.5">
      <c r="A261" s="83"/>
      <c r="B261" s="94"/>
      <c r="C261" s="84" t="s">
        <v>78</v>
      </c>
      <c r="D261" s="82" t="s">
        <v>15</v>
      </c>
      <c r="E261" s="3">
        <f>E259*3.5</f>
        <v>350</v>
      </c>
      <c r="F261" s="89"/>
      <c r="G261" s="89"/>
    </row>
    <row r="262" spans="1:7" ht="38.25">
      <c r="A262" s="83">
        <f>A259+1</f>
        <v>80</v>
      </c>
      <c r="B262" s="84"/>
      <c r="C262" s="98" t="s">
        <v>398</v>
      </c>
      <c r="D262" s="82" t="s">
        <v>5</v>
      </c>
      <c r="E262" s="3">
        <v>100</v>
      </c>
      <c r="F262" s="89"/>
      <c r="G262" s="89"/>
    </row>
    <row r="263" spans="1:7" ht="16.5">
      <c r="A263" s="83"/>
      <c r="B263" s="84"/>
      <c r="C263" s="99" t="s">
        <v>79</v>
      </c>
      <c r="D263" s="82" t="s">
        <v>15</v>
      </c>
      <c r="E263" s="3">
        <f>E262*0.25</f>
        <v>25</v>
      </c>
      <c r="F263" s="89"/>
      <c r="G263" s="89"/>
    </row>
    <row r="264" spans="1:7" ht="16.5">
      <c r="A264" s="83"/>
      <c r="B264" s="94"/>
      <c r="C264" s="99" t="s">
        <v>377</v>
      </c>
      <c r="D264" s="82" t="s">
        <v>15</v>
      </c>
      <c r="E264" s="3">
        <f>E262*0.5</f>
        <v>50</v>
      </c>
      <c r="F264" s="89"/>
      <c r="G264" s="89"/>
    </row>
    <row r="265" spans="1:7" ht="16.5">
      <c r="A265" s="112"/>
      <c r="B265" s="113"/>
      <c r="C265" s="114" t="s">
        <v>251</v>
      </c>
      <c r="D265" s="115"/>
      <c r="E265" s="3">
        <v>0</v>
      </c>
      <c r="F265" s="89"/>
      <c r="G265" s="89"/>
    </row>
    <row r="266" spans="1:7" ht="38.25">
      <c r="A266" s="83">
        <f>A262+1</f>
        <v>81</v>
      </c>
      <c r="B266" s="94"/>
      <c r="C266" s="95" t="s">
        <v>252</v>
      </c>
      <c r="D266" s="96" t="s">
        <v>6</v>
      </c>
      <c r="E266" s="3">
        <v>19.6</v>
      </c>
      <c r="F266" s="89"/>
      <c r="G266" s="89"/>
    </row>
    <row r="267" spans="1:7" ht="16.5">
      <c r="A267" s="112"/>
      <c r="B267" s="113"/>
      <c r="C267" s="114" t="s">
        <v>253</v>
      </c>
      <c r="D267" s="115"/>
      <c r="E267" s="3">
        <v>0</v>
      </c>
      <c r="F267" s="89"/>
      <c r="G267" s="89"/>
    </row>
    <row r="268" spans="1:7" ht="25.5">
      <c r="A268" s="83">
        <f>A266+1</f>
        <v>82</v>
      </c>
      <c r="B268" s="94"/>
      <c r="C268" s="95" t="s">
        <v>254</v>
      </c>
      <c r="D268" s="82" t="s">
        <v>5</v>
      </c>
      <c r="E268" s="3">
        <v>160</v>
      </c>
      <c r="F268" s="89"/>
      <c r="G268" s="89"/>
    </row>
    <row r="269" spans="1:7" ht="16.5">
      <c r="A269" s="83"/>
      <c r="B269" s="90"/>
      <c r="C269" s="91"/>
      <c r="D269" s="92"/>
      <c r="E269" s="3">
        <v>0</v>
      </c>
      <c r="F269" s="89"/>
      <c r="G269" s="89"/>
    </row>
    <row r="270" spans="1:7" ht="16.5">
      <c r="A270" s="83"/>
      <c r="B270" s="120"/>
      <c r="C270" s="78" t="s">
        <v>255</v>
      </c>
      <c r="D270" s="82"/>
      <c r="E270" s="3">
        <v>0</v>
      </c>
      <c r="F270" s="89"/>
      <c r="G270" s="89"/>
    </row>
    <row r="271" spans="1:7" ht="25.5">
      <c r="A271" s="83">
        <f>A268+1</f>
        <v>83</v>
      </c>
      <c r="B271" s="84"/>
      <c r="C271" s="93" t="s">
        <v>67</v>
      </c>
      <c r="D271" s="82" t="s">
        <v>5</v>
      </c>
      <c r="E271" s="3">
        <v>80</v>
      </c>
      <c r="F271" s="89"/>
      <c r="G271" s="89"/>
    </row>
    <row r="272" spans="1:7" ht="16.5">
      <c r="A272" s="83"/>
      <c r="B272" s="84"/>
      <c r="C272" s="84" t="s">
        <v>68</v>
      </c>
      <c r="D272" s="82" t="s">
        <v>69</v>
      </c>
      <c r="E272" s="3">
        <v>0.5</v>
      </c>
      <c r="F272" s="89"/>
      <c r="G272" s="89"/>
    </row>
    <row r="273" spans="1:7" ht="16.5">
      <c r="A273" s="83">
        <f>A271+1</f>
        <v>84</v>
      </c>
      <c r="B273" s="84"/>
      <c r="C273" s="93" t="s">
        <v>256</v>
      </c>
      <c r="D273" s="82" t="s">
        <v>5</v>
      </c>
      <c r="E273" s="3">
        <v>4.75</v>
      </c>
      <c r="F273" s="89"/>
      <c r="G273" s="89"/>
    </row>
    <row r="274" spans="1:7" ht="16.5">
      <c r="A274" s="83"/>
      <c r="B274" s="84"/>
      <c r="C274" s="84" t="s">
        <v>47</v>
      </c>
      <c r="D274" s="82" t="s">
        <v>5</v>
      </c>
      <c r="E274" s="3">
        <v>5.7</v>
      </c>
      <c r="F274" s="89"/>
      <c r="G274" s="89"/>
    </row>
    <row r="275" spans="1:7" ht="16.5">
      <c r="A275" s="83"/>
      <c r="B275" s="84"/>
      <c r="C275" s="84" t="s">
        <v>72</v>
      </c>
      <c r="D275" s="82" t="s">
        <v>9</v>
      </c>
      <c r="E275" s="3">
        <v>1</v>
      </c>
      <c r="F275" s="89"/>
      <c r="G275" s="89"/>
    </row>
    <row r="276" spans="1:7" ht="25.5">
      <c r="A276" s="83">
        <f>A273+1</f>
        <v>85</v>
      </c>
      <c r="B276" s="84"/>
      <c r="C276" s="85" t="s">
        <v>21</v>
      </c>
      <c r="D276" s="82" t="s">
        <v>11</v>
      </c>
      <c r="E276" s="3">
        <v>37.2</v>
      </c>
      <c r="F276" s="89"/>
      <c r="G276" s="89"/>
    </row>
    <row r="277" spans="1:7" ht="38.25">
      <c r="A277" s="101">
        <f>A276+1</f>
        <v>86</v>
      </c>
      <c r="B277" s="102"/>
      <c r="C277" s="103" t="s">
        <v>22</v>
      </c>
      <c r="D277" s="104" t="s">
        <v>23</v>
      </c>
      <c r="E277" s="3">
        <v>41</v>
      </c>
      <c r="F277" s="89"/>
      <c r="G277" s="89"/>
    </row>
    <row r="278" spans="1:7" ht="16.5">
      <c r="A278" s="101"/>
      <c r="B278" s="102"/>
      <c r="C278" s="94" t="s">
        <v>24</v>
      </c>
      <c r="D278" s="27" t="s">
        <v>15</v>
      </c>
      <c r="E278" s="3">
        <f>E277*2.6</f>
        <v>106.6</v>
      </c>
      <c r="F278" s="89"/>
      <c r="G278" s="89"/>
    </row>
    <row r="279" spans="1:7" ht="38.25">
      <c r="A279" s="83">
        <f>A277+1</f>
        <v>87</v>
      </c>
      <c r="B279" s="105"/>
      <c r="C279" s="93" t="s">
        <v>257</v>
      </c>
      <c r="D279" s="96" t="s">
        <v>23</v>
      </c>
      <c r="E279" s="3">
        <v>41</v>
      </c>
      <c r="F279" s="89"/>
      <c r="G279" s="89"/>
    </row>
    <row r="280" spans="1:7" ht="16.5">
      <c r="A280" s="83"/>
      <c r="B280" s="105"/>
      <c r="C280" s="94" t="s">
        <v>399</v>
      </c>
      <c r="D280" s="96" t="s">
        <v>23</v>
      </c>
      <c r="E280" s="3">
        <v>43.05</v>
      </c>
      <c r="F280" s="89"/>
      <c r="G280" s="89"/>
    </row>
    <row r="281" spans="1:7" ht="16.5">
      <c r="A281" s="83"/>
      <c r="B281" s="105"/>
      <c r="C281" s="94" t="s">
        <v>25</v>
      </c>
      <c r="D281" s="96" t="s">
        <v>15</v>
      </c>
      <c r="E281" s="3">
        <f>E279*4</f>
        <v>164</v>
      </c>
      <c r="F281" s="89"/>
      <c r="G281" s="89"/>
    </row>
    <row r="282" spans="1:7" ht="38.25">
      <c r="A282" s="83">
        <f>A279+1</f>
        <v>88</v>
      </c>
      <c r="B282" s="84"/>
      <c r="C282" s="85" t="s">
        <v>26</v>
      </c>
      <c r="D282" s="82" t="s">
        <v>11</v>
      </c>
      <c r="E282" s="3">
        <v>37.2</v>
      </c>
      <c r="F282" s="89"/>
      <c r="G282" s="89"/>
    </row>
    <row r="283" spans="1:7" ht="16.5">
      <c r="A283" s="83"/>
      <c r="B283" s="105"/>
      <c r="C283" s="106" t="s">
        <v>27</v>
      </c>
      <c r="D283" s="104" t="s">
        <v>28</v>
      </c>
      <c r="E283" s="3">
        <v>1</v>
      </c>
      <c r="F283" s="89"/>
      <c r="G283" s="89"/>
    </row>
    <row r="284" spans="1:7" ht="16.5">
      <c r="A284" s="83">
        <f>A282+1</f>
        <v>89</v>
      </c>
      <c r="B284" s="94"/>
      <c r="C284" s="109" t="s">
        <v>73</v>
      </c>
      <c r="D284" s="96" t="s">
        <v>6</v>
      </c>
      <c r="E284" s="3">
        <v>32.9</v>
      </c>
      <c r="F284" s="89"/>
      <c r="G284" s="89"/>
    </row>
    <row r="285" spans="1:7" ht="16.5">
      <c r="A285" s="83"/>
      <c r="B285" s="94"/>
      <c r="C285" s="94" t="s">
        <v>74</v>
      </c>
      <c r="D285" s="96" t="s">
        <v>6</v>
      </c>
      <c r="E285" s="3">
        <v>36</v>
      </c>
      <c r="F285" s="89"/>
      <c r="G285" s="89"/>
    </row>
    <row r="286" spans="1:7" ht="16.5">
      <c r="A286" s="83"/>
      <c r="B286" s="105"/>
      <c r="C286" s="94" t="s">
        <v>75</v>
      </c>
      <c r="D286" s="27" t="s">
        <v>19</v>
      </c>
      <c r="E286" s="3">
        <v>72</v>
      </c>
      <c r="F286" s="89"/>
      <c r="G286" s="89"/>
    </row>
    <row r="287" spans="1:7" ht="25.5">
      <c r="A287" s="83">
        <f>A284+1</f>
        <v>90</v>
      </c>
      <c r="B287" s="84"/>
      <c r="C287" s="109" t="s">
        <v>76</v>
      </c>
      <c r="D287" s="82" t="s">
        <v>5</v>
      </c>
      <c r="E287" s="3">
        <v>13.2</v>
      </c>
      <c r="F287" s="89"/>
      <c r="G287" s="89"/>
    </row>
    <row r="288" spans="1:7" ht="16.5">
      <c r="A288" s="83"/>
      <c r="B288" s="84"/>
      <c r="C288" s="84" t="s">
        <v>397</v>
      </c>
      <c r="D288" s="82" t="s">
        <v>15</v>
      </c>
      <c r="E288" s="3">
        <f>E287*8</f>
        <v>105.6</v>
      </c>
      <c r="F288" s="89"/>
      <c r="G288" s="89"/>
    </row>
    <row r="289" spans="1:7" ht="25.5">
      <c r="A289" s="83"/>
      <c r="B289" s="84"/>
      <c r="C289" s="84" t="s">
        <v>395</v>
      </c>
      <c r="D289" s="82" t="s">
        <v>5</v>
      </c>
      <c r="E289" s="3">
        <f>E287*1.1</f>
        <v>14.52</v>
      </c>
      <c r="F289" s="89"/>
      <c r="G289" s="89"/>
    </row>
    <row r="290" spans="1:7" ht="25.5">
      <c r="A290" s="83">
        <f>A287+1</f>
        <v>91</v>
      </c>
      <c r="B290" s="84"/>
      <c r="C290" s="109" t="s">
        <v>77</v>
      </c>
      <c r="D290" s="82" t="s">
        <v>5</v>
      </c>
      <c r="E290" s="3">
        <v>13.2</v>
      </c>
      <c r="F290" s="89"/>
      <c r="G290" s="89"/>
    </row>
    <row r="291" spans="1:7" ht="16.5">
      <c r="A291" s="83"/>
      <c r="B291" s="84"/>
      <c r="C291" s="84" t="s">
        <v>79</v>
      </c>
      <c r="D291" s="82" t="s">
        <v>15</v>
      </c>
      <c r="E291" s="3">
        <f>E290*0.3</f>
        <v>3.96</v>
      </c>
      <c r="F291" s="89"/>
      <c r="G291" s="89"/>
    </row>
    <row r="292" spans="1:7" ht="16.5">
      <c r="A292" s="83"/>
      <c r="B292" s="94"/>
      <c r="C292" s="84" t="s">
        <v>78</v>
      </c>
      <c r="D292" s="82" t="s">
        <v>15</v>
      </c>
      <c r="E292" s="3">
        <f>E290*3.5</f>
        <v>46.2</v>
      </c>
      <c r="F292" s="89"/>
      <c r="G292" s="89"/>
    </row>
    <row r="293" spans="1:7" ht="38.25">
      <c r="A293" s="83">
        <f>A290+1</f>
        <v>92</v>
      </c>
      <c r="B293" s="84"/>
      <c r="C293" s="98" t="s">
        <v>400</v>
      </c>
      <c r="D293" s="82" t="s">
        <v>5</v>
      </c>
      <c r="E293" s="3">
        <v>13.2</v>
      </c>
      <c r="F293" s="89"/>
      <c r="G293" s="89"/>
    </row>
    <row r="294" spans="1:7" ht="16.5">
      <c r="A294" s="83"/>
      <c r="B294" s="84"/>
      <c r="C294" s="99" t="s">
        <v>79</v>
      </c>
      <c r="D294" s="82" t="s">
        <v>15</v>
      </c>
      <c r="E294" s="3">
        <f>E293*0.25</f>
        <v>3.3</v>
      </c>
      <c r="F294" s="89"/>
      <c r="G294" s="89"/>
    </row>
    <row r="295" spans="1:7" ht="16.5">
      <c r="A295" s="83"/>
      <c r="B295" s="94"/>
      <c r="C295" s="99" t="s">
        <v>377</v>
      </c>
      <c r="D295" s="82" t="s">
        <v>15</v>
      </c>
      <c r="E295" s="3">
        <f>E293*0.5</f>
        <v>6.6</v>
      </c>
      <c r="F295" s="89"/>
      <c r="G295" s="89"/>
    </row>
    <row r="296" spans="1:7" ht="25.5">
      <c r="A296" s="83">
        <f>A293+1</f>
        <v>93</v>
      </c>
      <c r="B296" s="84"/>
      <c r="C296" s="85" t="s">
        <v>247</v>
      </c>
      <c r="D296" s="82" t="s">
        <v>5</v>
      </c>
      <c r="E296" s="3">
        <v>83.8</v>
      </c>
      <c r="F296" s="89"/>
      <c r="G296" s="89"/>
    </row>
    <row r="297" spans="1:7" ht="25.5">
      <c r="A297" s="83">
        <f>A296+1</f>
        <v>94</v>
      </c>
      <c r="B297" s="84"/>
      <c r="C297" s="95" t="s">
        <v>258</v>
      </c>
      <c r="D297" s="96" t="s">
        <v>23</v>
      </c>
      <c r="E297" s="3">
        <v>83.8</v>
      </c>
      <c r="F297" s="89"/>
      <c r="G297" s="89"/>
    </row>
    <row r="298" spans="1:7" ht="16.5">
      <c r="A298" s="83"/>
      <c r="B298" s="84"/>
      <c r="C298" s="94" t="s">
        <v>386</v>
      </c>
      <c r="D298" s="82" t="s">
        <v>15</v>
      </c>
      <c r="E298" s="3">
        <v>12.6</v>
      </c>
      <c r="F298" s="89"/>
      <c r="G298" s="89"/>
    </row>
    <row r="299" spans="1:7" ht="38.25">
      <c r="A299" s="83">
        <f>A297+1</f>
        <v>95</v>
      </c>
      <c r="B299" s="84"/>
      <c r="C299" s="109" t="s">
        <v>259</v>
      </c>
      <c r="D299" s="82" t="s">
        <v>6</v>
      </c>
      <c r="E299" s="3">
        <v>6.3</v>
      </c>
      <c r="F299" s="89"/>
      <c r="G299" s="89"/>
    </row>
    <row r="300" spans="1:7" ht="16.5">
      <c r="A300" s="83"/>
      <c r="B300" s="84"/>
      <c r="C300" s="94" t="s">
        <v>386</v>
      </c>
      <c r="D300" s="82" t="s">
        <v>15</v>
      </c>
      <c r="E300" s="3">
        <v>0.1</v>
      </c>
      <c r="F300" s="89"/>
      <c r="G300" s="89"/>
    </row>
    <row r="301" spans="1:7" ht="25.5">
      <c r="A301" s="83">
        <f>A299+1</f>
        <v>96</v>
      </c>
      <c r="B301" s="84"/>
      <c r="C301" s="85" t="s">
        <v>13</v>
      </c>
      <c r="D301" s="82" t="s">
        <v>11</v>
      </c>
      <c r="E301" s="3">
        <v>2</v>
      </c>
      <c r="F301" s="89"/>
      <c r="G301" s="89"/>
    </row>
    <row r="302" spans="1:7" ht="16.5">
      <c r="A302" s="83"/>
      <c r="B302" s="84"/>
      <c r="C302" s="84" t="s">
        <v>14</v>
      </c>
      <c r="D302" s="82" t="s">
        <v>15</v>
      </c>
      <c r="E302" s="3">
        <v>500</v>
      </c>
      <c r="F302" s="89"/>
      <c r="G302" s="89"/>
    </row>
    <row r="303" spans="1:7" ht="16.5">
      <c r="A303" s="83"/>
      <c r="B303" s="84"/>
      <c r="C303" s="94" t="s">
        <v>16</v>
      </c>
      <c r="D303" s="82" t="s">
        <v>11</v>
      </c>
      <c r="E303" s="3">
        <v>2.1</v>
      </c>
      <c r="F303" s="89"/>
      <c r="G303" s="89"/>
    </row>
    <row r="304" spans="1:7" ht="25.5">
      <c r="A304" s="83">
        <f>A301+1</f>
        <v>97</v>
      </c>
      <c r="B304" s="84"/>
      <c r="C304" s="85" t="s">
        <v>260</v>
      </c>
      <c r="D304" s="82" t="s">
        <v>5</v>
      </c>
      <c r="E304" s="3">
        <v>84.75</v>
      </c>
      <c r="F304" s="89"/>
      <c r="G304" s="89"/>
    </row>
    <row r="305" spans="1:7" ht="16.5">
      <c r="A305" s="83"/>
      <c r="B305" s="84"/>
      <c r="C305" s="94" t="s">
        <v>386</v>
      </c>
      <c r="D305" s="82" t="s">
        <v>15</v>
      </c>
      <c r="E305" s="3">
        <v>12.7</v>
      </c>
      <c r="F305" s="89"/>
      <c r="G305" s="89"/>
    </row>
    <row r="306" spans="1:7" ht="16.5">
      <c r="A306" s="83"/>
      <c r="B306" s="84"/>
      <c r="C306" s="97" t="s">
        <v>467</v>
      </c>
      <c r="D306" s="82" t="s">
        <v>156</v>
      </c>
      <c r="E306" s="3">
        <v>4</v>
      </c>
      <c r="F306" s="89"/>
      <c r="G306" s="89"/>
    </row>
    <row r="307" spans="1:7" ht="38.25">
      <c r="A307" s="83">
        <f>A304+1</f>
        <v>98</v>
      </c>
      <c r="B307" s="84"/>
      <c r="C307" s="98" t="s">
        <v>401</v>
      </c>
      <c r="D307" s="82" t="s">
        <v>5</v>
      </c>
      <c r="E307" s="3">
        <v>84.75</v>
      </c>
      <c r="F307" s="89"/>
      <c r="G307" s="89"/>
    </row>
    <row r="308" spans="1:7" ht="16.5">
      <c r="A308" s="83"/>
      <c r="B308" s="84"/>
      <c r="C308" s="99" t="s">
        <v>79</v>
      </c>
      <c r="D308" s="82" t="s">
        <v>15</v>
      </c>
      <c r="E308" s="3">
        <f>E307*0.25</f>
        <v>21.19</v>
      </c>
      <c r="F308" s="89"/>
      <c r="G308" s="89"/>
    </row>
    <row r="309" spans="1:7" ht="16.5">
      <c r="A309" s="83"/>
      <c r="B309" s="94"/>
      <c r="C309" s="99" t="s">
        <v>377</v>
      </c>
      <c r="D309" s="82" t="s">
        <v>15</v>
      </c>
      <c r="E309" s="3">
        <f>E307*0.5</f>
        <v>42.38</v>
      </c>
      <c r="F309" s="89"/>
      <c r="G309" s="89"/>
    </row>
    <row r="310" spans="1:7" ht="16.5">
      <c r="A310" s="27"/>
      <c r="B310" s="81"/>
      <c r="C310" s="78" t="s">
        <v>261</v>
      </c>
      <c r="D310" s="82"/>
      <c r="E310" s="3">
        <v>0</v>
      </c>
      <c r="F310" s="89"/>
      <c r="G310" s="89"/>
    </row>
    <row r="311" spans="1:7" ht="38.25">
      <c r="A311" s="83">
        <f>A307+1</f>
        <v>99</v>
      </c>
      <c r="B311" s="121"/>
      <c r="C311" s="95" t="s">
        <v>470</v>
      </c>
      <c r="D311" s="96" t="s">
        <v>6</v>
      </c>
      <c r="E311" s="3">
        <v>6.3</v>
      </c>
      <c r="F311" s="89"/>
      <c r="G311" s="89"/>
    </row>
    <row r="312" spans="1:7" ht="16.5">
      <c r="A312" s="83"/>
      <c r="B312" s="90"/>
      <c r="C312" s="99" t="s">
        <v>471</v>
      </c>
      <c r="D312" s="96" t="s">
        <v>15</v>
      </c>
      <c r="E312" s="3">
        <v>7.6</v>
      </c>
      <c r="F312" s="89"/>
      <c r="G312" s="89"/>
    </row>
    <row r="313" spans="1:7" ht="16.5">
      <c r="A313" s="83"/>
      <c r="B313" s="90"/>
      <c r="C313" s="99" t="s">
        <v>89</v>
      </c>
      <c r="D313" s="96" t="s">
        <v>23</v>
      </c>
      <c r="E313" s="3">
        <v>2.3</v>
      </c>
      <c r="F313" s="89"/>
      <c r="G313" s="89"/>
    </row>
    <row r="314" spans="1:7" ht="25.5">
      <c r="A314" s="83">
        <f>A311+1</f>
        <v>100</v>
      </c>
      <c r="B314" s="84"/>
      <c r="C314" s="85" t="s">
        <v>90</v>
      </c>
      <c r="D314" s="82" t="s">
        <v>6</v>
      </c>
      <c r="E314" s="3">
        <v>6.3</v>
      </c>
      <c r="F314" s="89"/>
      <c r="G314" s="89"/>
    </row>
    <row r="315" spans="1:7" ht="16.5">
      <c r="A315" s="83"/>
      <c r="B315" s="84"/>
      <c r="C315" s="94" t="s">
        <v>402</v>
      </c>
      <c r="D315" s="82" t="s">
        <v>15</v>
      </c>
      <c r="E315" s="3">
        <v>0.3</v>
      </c>
      <c r="F315" s="89"/>
      <c r="G315" s="89"/>
    </row>
    <row r="316" spans="1:7" ht="16.5">
      <c r="A316" s="121"/>
      <c r="B316" s="121"/>
      <c r="C316" s="94" t="s">
        <v>403</v>
      </c>
      <c r="D316" s="96" t="s">
        <v>15</v>
      </c>
      <c r="E316" s="3">
        <v>1</v>
      </c>
      <c r="F316" s="89"/>
      <c r="G316" s="89"/>
    </row>
    <row r="317" spans="1:7" ht="25.5">
      <c r="A317" s="83"/>
      <c r="B317" s="84"/>
      <c r="C317" s="84" t="s">
        <v>404</v>
      </c>
      <c r="D317" s="82" t="s">
        <v>15</v>
      </c>
      <c r="E317" s="3">
        <v>1.5</v>
      </c>
      <c r="F317" s="89"/>
      <c r="G317" s="89"/>
    </row>
    <row r="318" spans="1:7" ht="16.5">
      <c r="A318" s="83"/>
      <c r="B318" s="84"/>
      <c r="C318" s="84" t="s">
        <v>91</v>
      </c>
      <c r="D318" s="82" t="s">
        <v>6</v>
      </c>
      <c r="E318" s="3">
        <v>6.9</v>
      </c>
      <c r="F318" s="89"/>
      <c r="G318" s="89"/>
    </row>
    <row r="319" spans="1:7" ht="16.5">
      <c r="A319" s="83">
        <f>A314+1</f>
        <v>101</v>
      </c>
      <c r="B319" s="90"/>
      <c r="C319" s="85" t="s">
        <v>92</v>
      </c>
      <c r="D319" s="82" t="s">
        <v>5</v>
      </c>
      <c r="E319" s="3">
        <v>1.9</v>
      </c>
      <c r="F319" s="89"/>
      <c r="G319" s="89"/>
    </row>
    <row r="320" spans="1:7" ht="16.5">
      <c r="A320" s="83"/>
      <c r="B320" s="84"/>
      <c r="C320" s="84" t="s">
        <v>93</v>
      </c>
      <c r="D320" s="82" t="s">
        <v>15</v>
      </c>
      <c r="E320" s="3">
        <v>0.3</v>
      </c>
      <c r="F320" s="89"/>
      <c r="G320" s="89"/>
    </row>
    <row r="321" spans="1:7" ht="25.5">
      <c r="A321" s="83">
        <f>A319+1</f>
        <v>102</v>
      </c>
      <c r="B321" s="84"/>
      <c r="C321" s="85" t="s">
        <v>94</v>
      </c>
      <c r="D321" s="82" t="s">
        <v>5</v>
      </c>
      <c r="E321" s="3">
        <v>1.9</v>
      </c>
      <c r="F321" s="89"/>
      <c r="G321" s="89"/>
    </row>
    <row r="322" spans="1:7" ht="16.5">
      <c r="A322" s="83"/>
      <c r="B322" s="84"/>
      <c r="C322" s="84" t="s">
        <v>95</v>
      </c>
      <c r="D322" s="82" t="s">
        <v>15</v>
      </c>
      <c r="E322" s="3">
        <v>0.5</v>
      </c>
      <c r="F322" s="89"/>
      <c r="G322" s="89"/>
    </row>
    <row r="323" spans="1:7" ht="16.5">
      <c r="A323" s="83"/>
      <c r="B323" s="90"/>
      <c r="C323" s="91" t="s">
        <v>262</v>
      </c>
      <c r="D323" s="82"/>
      <c r="E323" s="3">
        <v>0</v>
      </c>
      <c r="F323" s="89"/>
      <c r="G323" s="89"/>
    </row>
    <row r="324" spans="1:7" ht="16.5">
      <c r="A324" s="27"/>
      <c r="B324" s="81"/>
      <c r="C324" s="78" t="s">
        <v>96</v>
      </c>
      <c r="D324" s="82"/>
      <c r="E324" s="3">
        <v>0</v>
      </c>
      <c r="F324" s="89"/>
      <c r="G324" s="89"/>
    </row>
    <row r="325" spans="1:7" ht="16.5">
      <c r="A325" s="83">
        <f>A321+1</f>
        <v>103</v>
      </c>
      <c r="B325" s="84"/>
      <c r="C325" s="103" t="s">
        <v>97</v>
      </c>
      <c r="D325" s="82" t="s">
        <v>5</v>
      </c>
      <c r="E325" s="3">
        <v>1183.4</v>
      </c>
      <c r="F325" s="89"/>
      <c r="G325" s="89"/>
    </row>
    <row r="326" spans="1:7" ht="16.5">
      <c r="A326" s="83"/>
      <c r="B326" s="84"/>
      <c r="C326" s="84" t="s">
        <v>98</v>
      </c>
      <c r="D326" s="82" t="s">
        <v>5</v>
      </c>
      <c r="E326" s="3">
        <v>1360.9</v>
      </c>
      <c r="F326" s="89"/>
      <c r="G326" s="89"/>
    </row>
    <row r="327" spans="1:7" ht="25.5">
      <c r="A327" s="83">
        <f>A325+1</f>
        <v>104</v>
      </c>
      <c r="B327" s="84"/>
      <c r="C327" s="93" t="s">
        <v>174</v>
      </c>
      <c r="D327" s="27" t="s">
        <v>23</v>
      </c>
      <c r="E327" s="3">
        <v>1183.4</v>
      </c>
      <c r="F327" s="89"/>
      <c r="G327" s="89"/>
    </row>
    <row r="328" spans="1:7" ht="16.5">
      <c r="A328" s="83"/>
      <c r="B328" s="84"/>
      <c r="C328" s="99" t="s">
        <v>405</v>
      </c>
      <c r="D328" s="27" t="s">
        <v>156</v>
      </c>
      <c r="E328" s="3">
        <v>1108</v>
      </c>
      <c r="F328" s="89"/>
      <c r="G328" s="89"/>
    </row>
    <row r="329" spans="1:7" ht="16.5">
      <c r="A329" s="83">
        <f>A327+1</f>
        <v>105</v>
      </c>
      <c r="B329" s="84"/>
      <c r="C329" s="109" t="s">
        <v>175</v>
      </c>
      <c r="D329" s="27" t="s">
        <v>23</v>
      </c>
      <c r="E329" s="3">
        <v>80</v>
      </c>
      <c r="F329" s="89"/>
      <c r="G329" s="89"/>
    </row>
    <row r="330" spans="1:7" ht="16.5">
      <c r="A330" s="83"/>
      <c r="B330" s="84"/>
      <c r="C330" s="99" t="s">
        <v>99</v>
      </c>
      <c r="D330" s="27" t="s">
        <v>41</v>
      </c>
      <c r="E330" s="3">
        <v>1.5</v>
      </c>
      <c r="F330" s="89"/>
      <c r="G330" s="89"/>
    </row>
    <row r="331" spans="1:7" ht="16.5">
      <c r="A331" s="83"/>
      <c r="B331" s="84"/>
      <c r="C331" s="99" t="s">
        <v>176</v>
      </c>
      <c r="D331" s="27" t="s">
        <v>41</v>
      </c>
      <c r="E331" s="3">
        <v>1.92</v>
      </c>
      <c r="F331" s="89"/>
      <c r="G331" s="89"/>
    </row>
    <row r="332" spans="1:7" ht="16.5">
      <c r="A332" s="83"/>
      <c r="B332" s="84"/>
      <c r="C332" s="99" t="s">
        <v>100</v>
      </c>
      <c r="D332" s="27" t="s">
        <v>19</v>
      </c>
      <c r="E332" s="3">
        <v>320</v>
      </c>
      <c r="F332" s="89"/>
      <c r="G332" s="89"/>
    </row>
    <row r="333" spans="1:7" ht="16.5">
      <c r="A333" s="83"/>
      <c r="B333" s="84"/>
      <c r="C333" s="99" t="s">
        <v>40</v>
      </c>
      <c r="D333" s="27" t="s">
        <v>19</v>
      </c>
      <c r="E333" s="3">
        <v>1969</v>
      </c>
      <c r="F333" s="89"/>
      <c r="G333" s="89"/>
    </row>
    <row r="334" spans="1:7" ht="16.5">
      <c r="A334" s="83"/>
      <c r="B334" s="90"/>
      <c r="C334" s="91"/>
      <c r="D334" s="82"/>
      <c r="E334" s="3">
        <v>0</v>
      </c>
      <c r="F334" s="89"/>
      <c r="G334" s="89"/>
    </row>
    <row r="335" spans="1:7" ht="25.5">
      <c r="A335" s="83"/>
      <c r="B335" s="81"/>
      <c r="C335" s="78" t="s">
        <v>177</v>
      </c>
      <c r="D335" s="82"/>
      <c r="E335" s="3">
        <v>0</v>
      </c>
      <c r="F335" s="89"/>
      <c r="G335" s="89"/>
    </row>
    <row r="336" spans="1:7" ht="16.5">
      <c r="A336" s="83">
        <f>A329+1</f>
        <v>106</v>
      </c>
      <c r="B336" s="121"/>
      <c r="C336" s="109" t="s">
        <v>101</v>
      </c>
      <c r="D336" s="27" t="s">
        <v>23</v>
      </c>
      <c r="E336" s="3">
        <v>495.3</v>
      </c>
      <c r="F336" s="89"/>
      <c r="G336" s="89"/>
    </row>
    <row r="337" spans="1:7" ht="38.25">
      <c r="A337" s="83">
        <f>A336+1</f>
        <v>107</v>
      </c>
      <c r="B337" s="121"/>
      <c r="C337" s="109" t="s">
        <v>178</v>
      </c>
      <c r="D337" s="27" t="s">
        <v>23</v>
      </c>
      <c r="E337" s="3">
        <v>421</v>
      </c>
      <c r="F337" s="89"/>
      <c r="G337" s="89"/>
    </row>
    <row r="338" spans="1:7" ht="16.5">
      <c r="A338" s="83"/>
      <c r="B338" s="121"/>
      <c r="C338" s="99" t="s">
        <v>179</v>
      </c>
      <c r="D338" s="27" t="s">
        <v>41</v>
      </c>
      <c r="E338" s="3">
        <v>44.2</v>
      </c>
      <c r="F338" s="89"/>
      <c r="G338" s="89"/>
    </row>
    <row r="339" spans="1:7" ht="16.5">
      <c r="A339" s="83"/>
      <c r="B339" s="105"/>
      <c r="C339" s="106" t="s">
        <v>27</v>
      </c>
      <c r="D339" s="104" t="s">
        <v>28</v>
      </c>
      <c r="E339" s="3">
        <v>17</v>
      </c>
      <c r="F339" s="89"/>
      <c r="G339" s="89"/>
    </row>
    <row r="340" spans="1:7" ht="16.5">
      <c r="A340" s="122">
        <f>A337+1</f>
        <v>108</v>
      </c>
      <c r="B340" s="123"/>
      <c r="C340" s="124" t="s">
        <v>180</v>
      </c>
      <c r="D340" s="82" t="s">
        <v>5</v>
      </c>
      <c r="E340" s="3">
        <v>421</v>
      </c>
      <c r="F340" s="89"/>
      <c r="G340" s="89"/>
    </row>
    <row r="341" spans="1:7" ht="16.5">
      <c r="A341" s="125"/>
      <c r="B341" s="123"/>
      <c r="C341" s="126" t="s">
        <v>117</v>
      </c>
      <c r="D341" s="82" t="s">
        <v>11</v>
      </c>
      <c r="E341" s="3">
        <v>17.7</v>
      </c>
      <c r="F341" s="89"/>
      <c r="G341" s="89"/>
    </row>
    <row r="342" spans="1:7" ht="16.5">
      <c r="A342" s="83"/>
      <c r="B342" s="84"/>
      <c r="C342" s="84" t="s">
        <v>14</v>
      </c>
      <c r="D342" s="82" t="s">
        <v>15</v>
      </c>
      <c r="E342" s="3">
        <v>132.8</v>
      </c>
      <c r="F342" s="89"/>
      <c r="G342" s="89"/>
    </row>
    <row r="343" spans="1:7" ht="25.5">
      <c r="A343" s="83" t="s">
        <v>459</v>
      </c>
      <c r="B343" s="84"/>
      <c r="C343" s="228" t="s">
        <v>458</v>
      </c>
      <c r="D343" s="82" t="s">
        <v>199</v>
      </c>
      <c r="E343" s="3">
        <v>421</v>
      </c>
      <c r="F343" s="89"/>
      <c r="G343" s="89"/>
    </row>
    <row r="344" spans="1:7" ht="25.5">
      <c r="A344" s="125">
        <f>A340+1</f>
        <v>109</v>
      </c>
      <c r="B344" s="123"/>
      <c r="C344" s="124" t="s">
        <v>181</v>
      </c>
      <c r="D344" s="127" t="s">
        <v>23</v>
      </c>
      <c r="E344" s="3">
        <v>421</v>
      </c>
      <c r="F344" s="89"/>
      <c r="G344" s="89"/>
    </row>
    <row r="345" spans="1:7" ht="16.5">
      <c r="A345" s="125"/>
      <c r="B345" s="123"/>
      <c r="C345" s="126" t="s">
        <v>182</v>
      </c>
      <c r="D345" s="127" t="s">
        <v>23</v>
      </c>
      <c r="E345" s="3">
        <v>421</v>
      </c>
      <c r="F345" s="89"/>
      <c r="G345" s="89"/>
    </row>
    <row r="346" spans="1:7" ht="16.5">
      <c r="A346" s="83"/>
      <c r="B346" s="90"/>
      <c r="C346" s="91"/>
      <c r="D346" s="82"/>
      <c r="E346" s="3">
        <v>0</v>
      </c>
      <c r="F346" s="89"/>
      <c r="G346" s="89"/>
    </row>
    <row r="347" spans="1:7" ht="16.5">
      <c r="A347" s="83"/>
      <c r="B347" s="81"/>
      <c r="C347" s="128" t="s">
        <v>103</v>
      </c>
      <c r="D347" s="82"/>
      <c r="E347" s="3">
        <v>0</v>
      </c>
      <c r="F347" s="89"/>
      <c r="G347" s="89"/>
    </row>
    <row r="348" spans="1:7" ht="16.5">
      <c r="A348" s="83"/>
      <c r="B348" s="81"/>
      <c r="C348" s="129" t="s">
        <v>183</v>
      </c>
      <c r="D348" s="82"/>
      <c r="E348" s="3">
        <v>0</v>
      </c>
      <c r="F348" s="89"/>
      <c r="G348" s="89"/>
    </row>
    <row r="349" spans="1:7" ht="51">
      <c r="A349" s="83">
        <f>A344+1</f>
        <v>110</v>
      </c>
      <c r="B349" s="84"/>
      <c r="C349" s="85" t="s">
        <v>263</v>
      </c>
      <c r="D349" s="82" t="s">
        <v>9</v>
      </c>
      <c r="E349" s="3">
        <v>1</v>
      </c>
      <c r="F349" s="89"/>
      <c r="G349" s="89"/>
    </row>
    <row r="350" spans="1:7" ht="25.5">
      <c r="A350" s="83">
        <f>A349+1</f>
        <v>111</v>
      </c>
      <c r="B350" s="84"/>
      <c r="C350" s="85" t="s">
        <v>13</v>
      </c>
      <c r="D350" s="82" t="s">
        <v>11</v>
      </c>
      <c r="E350" s="3">
        <v>1</v>
      </c>
      <c r="F350" s="89"/>
      <c r="G350" s="89"/>
    </row>
    <row r="351" spans="1:7" ht="16.5">
      <c r="A351" s="83"/>
      <c r="B351" s="84"/>
      <c r="C351" s="84" t="s">
        <v>14</v>
      </c>
      <c r="D351" s="82" t="s">
        <v>15</v>
      </c>
      <c r="E351" s="3">
        <v>250</v>
      </c>
      <c r="F351" s="89"/>
      <c r="G351" s="89"/>
    </row>
    <row r="352" spans="1:7" ht="16.5">
      <c r="A352" s="83"/>
      <c r="B352" s="84"/>
      <c r="C352" s="94" t="s">
        <v>16</v>
      </c>
      <c r="D352" s="82" t="s">
        <v>11</v>
      </c>
      <c r="E352" s="3">
        <v>1</v>
      </c>
      <c r="F352" s="89"/>
      <c r="G352" s="89"/>
    </row>
    <row r="353" spans="1:7" ht="25.5">
      <c r="A353" s="83" t="s">
        <v>460</v>
      </c>
      <c r="B353" s="84"/>
      <c r="C353" s="149" t="s">
        <v>437</v>
      </c>
      <c r="D353" s="82" t="s">
        <v>428</v>
      </c>
      <c r="E353" s="3">
        <v>1</v>
      </c>
      <c r="F353" s="89"/>
      <c r="G353" s="89"/>
    </row>
    <row r="354" spans="1:7" ht="16.5">
      <c r="A354" s="83"/>
      <c r="B354" s="81"/>
      <c r="C354" s="129" t="s">
        <v>264</v>
      </c>
      <c r="D354" s="82"/>
      <c r="E354" s="3">
        <v>0</v>
      </c>
      <c r="F354" s="89"/>
      <c r="G354" s="89"/>
    </row>
    <row r="355" spans="1:7" ht="25.5">
      <c r="A355" s="83">
        <f>A350+1</f>
        <v>112</v>
      </c>
      <c r="B355" s="84"/>
      <c r="C355" s="85" t="s">
        <v>265</v>
      </c>
      <c r="D355" s="82" t="s">
        <v>11</v>
      </c>
      <c r="E355" s="3">
        <v>28</v>
      </c>
      <c r="F355" s="89"/>
      <c r="G355" s="89"/>
    </row>
    <row r="356" spans="1:7" ht="16.5">
      <c r="A356" s="83">
        <f>A355+1</f>
        <v>113</v>
      </c>
      <c r="B356" s="121"/>
      <c r="C356" s="109" t="s">
        <v>101</v>
      </c>
      <c r="D356" s="27" t="s">
        <v>23</v>
      </c>
      <c r="E356" s="3">
        <v>28</v>
      </c>
      <c r="F356" s="89"/>
      <c r="G356" s="89"/>
    </row>
    <row r="357" spans="1:7" ht="25.5">
      <c r="A357" s="83">
        <f>A356+1</f>
        <v>114</v>
      </c>
      <c r="B357" s="84"/>
      <c r="C357" s="85" t="s">
        <v>266</v>
      </c>
      <c r="D357" s="82" t="s">
        <v>5</v>
      </c>
      <c r="E357" s="3">
        <v>32</v>
      </c>
      <c r="F357" s="89"/>
      <c r="G357" s="89"/>
    </row>
    <row r="358" spans="1:7" ht="16.5">
      <c r="A358" s="83"/>
      <c r="B358" s="84"/>
      <c r="C358" s="84" t="s">
        <v>102</v>
      </c>
      <c r="D358" s="82" t="s">
        <v>5</v>
      </c>
      <c r="E358" s="3">
        <v>32</v>
      </c>
      <c r="F358" s="89"/>
      <c r="G358" s="89"/>
    </row>
    <row r="359" spans="1:7" ht="25.5">
      <c r="A359" s="83">
        <f>A357+1</f>
        <v>115</v>
      </c>
      <c r="B359" s="84"/>
      <c r="C359" s="85" t="s">
        <v>267</v>
      </c>
      <c r="D359" s="82" t="s">
        <v>11</v>
      </c>
      <c r="E359" s="3">
        <v>10.6</v>
      </c>
      <c r="F359" s="89"/>
      <c r="G359" s="89"/>
    </row>
    <row r="360" spans="1:7" ht="16.5">
      <c r="A360" s="83"/>
      <c r="B360" s="84"/>
      <c r="C360" s="84" t="s">
        <v>184</v>
      </c>
      <c r="D360" s="82" t="s">
        <v>11</v>
      </c>
      <c r="E360" s="3">
        <v>11.1</v>
      </c>
      <c r="F360" s="89"/>
      <c r="G360" s="89"/>
    </row>
    <row r="361" spans="1:7" ht="16.5">
      <c r="A361" s="83"/>
      <c r="B361" s="84"/>
      <c r="C361" s="84" t="s">
        <v>268</v>
      </c>
      <c r="D361" s="82" t="s">
        <v>12</v>
      </c>
      <c r="E361" s="3">
        <v>0.5</v>
      </c>
      <c r="F361" s="89"/>
      <c r="G361" s="89"/>
    </row>
    <row r="362" spans="1:7" ht="38.25">
      <c r="A362" s="83">
        <f>A359+1</f>
        <v>116</v>
      </c>
      <c r="B362" s="121"/>
      <c r="C362" s="109" t="s">
        <v>269</v>
      </c>
      <c r="D362" s="27" t="s">
        <v>41</v>
      </c>
      <c r="E362" s="3">
        <v>11.2</v>
      </c>
      <c r="F362" s="89"/>
      <c r="G362" s="89"/>
    </row>
    <row r="363" spans="1:7" ht="16.5">
      <c r="A363" s="83"/>
      <c r="B363" s="121"/>
      <c r="C363" s="99" t="s">
        <v>132</v>
      </c>
      <c r="D363" s="27" t="s">
        <v>41</v>
      </c>
      <c r="E363" s="3">
        <v>11.8</v>
      </c>
      <c r="F363" s="89"/>
      <c r="G363" s="89"/>
    </row>
    <row r="364" spans="1:7" ht="16.5">
      <c r="A364" s="83"/>
      <c r="B364" s="105"/>
      <c r="C364" s="106" t="s">
        <v>27</v>
      </c>
      <c r="D364" s="104" t="s">
        <v>28</v>
      </c>
      <c r="E364" s="3">
        <v>2.2</v>
      </c>
      <c r="F364" s="89"/>
      <c r="G364" s="89"/>
    </row>
    <row r="365" spans="1:7" ht="25.5">
      <c r="A365" s="125">
        <f>A362+1</f>
        <v>117</v>
      </c>
      <c r="B365" s="123"/>
      <c r="C365" s="124" t="s">
        <v>181</v>
      </c>
      <c r="D365" s="127" t="s">
        <v>23</v>
      </c>
      <c r="E365" s="3">
        <v>26</v>
      </c>
      <c r="F365" s="89"/>
      <c r="G365" s="89"/>
    </row>
    <row r="366" spans="1:7" ht="16.5">
      <c r="A366" s="125"/>
      <c r="B366" s="123"/>
      <c r="C366" s="126" t="s">
        <v>182</v>
      </c>
      <c r="D366" s="127" t="s">
        <v>23</v>
      </c>
      <c r="E366" s="3">
        <v>26</v>
      </c>
      <c r="F366" s="89"/>
      <c r="G366" s="89"/>
    </row>
    <row r="367" spans="1:7" ht="25.5">
      <c r="A367" s="83">
        <f>A365+1</f>
        <v>118</v>
      </c>
      <c r="B367" s="94"/>
      <c r="C367" s="95" t="s">
        <v>186</v>
      </c>
      <c r="D367" s="96" t="s">
        <v>6</v>
      </c>
      <c r="E367" s="3">
        <v>23</v>
      </c>
      <c r="F367" s="89"/>
      <c r="G367" s="89"/>
    </row>
    <row r="368" spans="1:7" ht="16.5">
      <c r="A368" s="83"/>
      <c r="B368" s="81"/>
      <c r="C368" s="129" t="s">
        <v>185</v>
      </c>
      <c r="D368" s="82"/>
      <c r="E368" s="3">
        <v>0</v>
      </c>
      <c r="F368" s="89"/>
      <c r="G368" s="89"/>
    </row>
    <row r="369" spans="1:7" ht="51">
      <c r="A369" s="83">
        <f>A367+1</f>
        <v>119</v>
      </c>
      <c r="B369" s="84"/>
      <c r="C369" s="85" t="s">
        <v>270</v>
      </c>
      <c r="D369" s="82" t="s">
        <v>9</v>
      </c>
      <c r="E369" s="3">
        <v>1</v>
      </c>
      <c r="F369" s="89"/>
      <c r="G369" s="89"/>
    </row>
    <row r="370" spans="1:7" ht="25.5">
      <c r="A370" s="83">
        <f>A369+1</f>
        <v>120</v>
      </c>
      <c r="B370" s="94"/>
      <c r="C370" s="95" t="s">
        <v>186</v>
      </c>
      <c r="D370" s="96" t="s">
        <v>6</v>
      </c>
      <c r="E370" s="3">
        <v>5</v>
      </c>
      <c r="F370" s="89"/>
      <c r="G370" s="89"/>
    </row>
    <row r="371" spans="1:7" ht="16.5">
      <c r="A371" s="83"/>
      <c r="B371" s="81"/>
      <c r="C371" s="129" t="s">
        <v>271</v>
      </c>
      <c r="D371" s="82"/>
      <c r="E371" s="3">
        <v>0</v>
      </c>
      <c r="F371" s="89"/>
      <c r="G371" s="89"/>
    </row>
    <row r="372" spans="1:7" ht="38.25">
      <c r="A372" s="83">
        <f>A370+1</f>
        <v>121</v>
      </c>
      <c r="B372" s="84"/>
      <c r="C372" s="85" t="s">
        <v>272</v>
      </c>
      <c r="D372" s="82" t="s">
        <v>9</v>
      </c>
      <c r="E372" s="3">
        <v>2</v>
      </c>
      <c r="F372" s="89"/>
      <c r="G372" s="89"/>
    </row>
    <row r="373" spans="1:7" ht="25.5">
      <c r="A373" s="83">
        <f>A372+1</f>
        <v>122</v>
      </c>
      <c r="B373" s="94"/>
      <c r="C373" s="95" t="s">
        <v>273</v>
      </c>
      <c r="D373" s="96" t="s">
        <v>9</v>
      </c>
      <c r="E373" s="3">
        <v>3</v>
      </c>
      <c r="F373" s="89"/>
      <c r="G373" s="89"/>
    </row>
    <row r="374" spans="1:7" ht="16.5">
      <c r="A374" s="63"/>
      <c r="B374" s="63"/>
      <c r="C374" s="57"/>
      <c r="D374" s="57"/>
      <c r="E374" s="57"/>
      <c r="F374" s="89"/>
      <c r="G374" s="89"/>
    </row>
    <row r="375" spans="1:7" ht="16.5">
      <c r="A375" s="66"/>
      <c r="B375" s="66"/>
      <c r="C375" s="67" t="s">
        <v>331</v>
      </c>
      <c r="D375" s="66" t="s">
        <v>332</v>
      </c>
      <c r="E375" s="66"/>
      <c r="F375" s="89"/>
      <c r="G375" s="89"/>
    </row>
    <row r="376" spans="1:5" ht="16.5">
      <c r="A376" s="70"/>
      <c r="B376" s="70"/>
      <c r="C376" s="71"/>
      <c r="D376" s="72"/>
      <c r="E376" s="72"/>
    </row>
    <row r="377" spans="1:5" ht="16.5">
      <c r="A377" s="73"/>
      <c r="B377" s="73"/>
      <c r="C377" s="73" t="s">
        <v>333</v>
      </c>
      <c r="D377" s="73"/>
      <c r="E377" s="73"/>
    </row>
    <row r="378" spans="1:5" ht="16.5">
      <c r="A378" s="73"/>
      <c r="B378" s="73"/>
      <c r="C378" s="73" t="s">
        <v>334</v>
      </c>
      <c r="D378" s="73"/>
      <c r="E378" s="73"/>
    </row>
    <row r="379" spans="1:5" ht="16.5">
      <c r="A379" s="73"/>
      <c r="B379" s="74"/>
      <c r="C379" s="74" t="s">
        <v>335</v>
      </c>
      <c r="D379" s="73"/>
      <c r="E379" s="36"/>
    </row>
  </sheetData>
  <sheetProtection/>
  <mergeCells count="12">
    <mergeCell ref="B7:E7"/>
    <mergeCell ref="B8:F8"/>
    <mergeCell ref="B9:E9"/>
    <mergeCell ref="A16:G16"/>
    <mergeCell ref="A11:G11"/>
    <mergeCell ref="A12:G12"/>
    <mergeCell ref="A13:G13"/>
    <mergeCell ref="A15:G15"/>
    <mergeCell ref="A17:G17"/>
    <mergeCell ref="A18:G18"/>
    <mergeCell ref="A19:C19"/>
    <mergeCell ref="D19:G19"/>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G27"/>
  <sheetViews>
    <sheetView showZeros="0" view="pageBreakPreview" zoomScale="90" zoomScaleSheetLayoutView="90" zoomScalePageLayoutView="0" workbookViewId="0" topLeftCell="A13">
      <selection activeCell="C18" sqref="C18"/>
    </sheetView>
  </sheetViews>
  <sheetFormatPr defaultColWidth="9.7109375" defaultRowHeight="12.75"/>
  <cols>
    <col min="1" max="1" width="5.57421875" style="75" customWidth="1"/>
    <col min="2" max="2" width="8.57421875" style="75" customWidth="1"/>
    <col min="3" max="3" width="41.8515625" style="75" customWidth="1"/>
    <col min="4" max="4" width="7.57421875" style="75" customWidth="1"/>
    <col min="5" max="5" width="8.8515625" style="76" customWidth="1"/>
    <col min="6" max="6" width="9.57421875" style="76" customWidth="1"/>
    <col min="7" max="7" width="9.421875" style="76" customWidth="1"/>
    <col min="8" max="195" width="9.140625" style="75" customWidth="1"/>
    <col min="196" max="196" width="5.57421875" style="75" customWidth="1"/>
    <col min="197" max="197" width="6.421875" style="75" customWidth="1"/>
    <col min="198" max="198" width="41.8515625" style="75" customWidth="1"/>
    <col min="199" max="199" width="7.57421875" style="75" customWidth="1"/>
    <col min="200" max="200" width="8.8515625" style="75" customWidth="1"/>
    <col min="201" max="201" width="9.57421875" style="75" customWidth="1"/>
    <col min="202" max="202" width="9.421875" style="75" customWidth="1"/>
    <col min="203" max="203" width="10.140625" style="75" customWidth="1"/>
    <col min="204" max="205" width="9.421875" style="75" customWidth="1"/>
    <col min="206" max="206" width="8.7109375" style="75" customWidth="1"/>
    <col min="207" max="207" width="10.7109375" style="75" customWidth="1"/>
    <col min="208" max="16384" width="9.7109375" style="75" customWidth="1"/>
  </cols>
  <sheetData>
    <row r="1" spans="1:7" s="37" customFormat="1" ht="18">
      <c r="A1" s="254" t="s">
        <v>340</v>
      </c>
      <c r="B1" s="254"/>
      <c r="C1" s="254"/>
      <c r="D1" s="254"/>
      <c r="E1" s="254"/>
      <c r="F1" s="254"/>
      <c r="G1" s="254"/>
    </row>
    <row r="2" spans="1:7" s="38" customFormat="1" ht="17.25" customHeight="1">
      <c r="A2" s="255" t="s">
        <v>343</v>
      </c>
      <c r="B2" s="255"/>
      <c r="C2" s="255"/>
      <c r="D2" s="255"/>
      <c r="E2" s="255"/>
      <c r="F2" s="255"/>
      <c r="G2" s="255"/>
    </row>
    <row r="3" spans="1:7" s="39" customFormat="1" ht="10.5" customHeight="1">
      <c r="A3" s="256" t="s">
        <v>325</v>
      </c>
      <c r="B3" s="256"/>
      <c r="C3" s="256"/>
      <c r="D3" s="256"/>
      <c r="E3" s="256"/>
      <c r="F3" s="256"/>
      <c r="G3" s="256"/>
    </row>
    <row r="4" spans="1:7" s="41" customFormat="1" ht="12.75">
      <c r="A4" s="40"/>
      <c r="B4" s="40"/>
      <c r="C4" s="40"/>
      <c r="D4" s="40"/>
      <c r="E4" s="40"/>
      <c r="F4" s="40"/>
      <c r="G4" s="40"/>
    </row>
    <row r="5" spans="1:7" s="42" customFormat="1" ht="33.75" customHeight="1">
      <c r="A5" s="252" t="s">
        <v>336</v>
      </c>
      <c r="B5" s="253"/>
      <c r="C5" s="253"/>
      <c r="D5" s="253"/>
      <c r="E5" s="253"/>
      <c r="F5" s="253"/>
      <c r="G5" s="253"/>
    </row>
    <row r="6" spans="1:7" s="42" customFormat="1" ht="33" customHeight="1">
      <c r="A6" s="252" t="s">
        <v>337</v>
      </c>
      <c r="B6" s="253"/>
      <c r="C6" s="253"/>
      <c r="D6" s="253"/>
      <c r="E6" s="253"/>
      <c r="F6" s="253"/>
      <c r="G6" s="253"/>
    </row>
    <row r="7" spans="1:7" s="42" customFormat="1" ht="15.75">
      <c r="A7" s="244" t="s">
        <v>338</v>
      </c>
      <c r="B7" s="245"/>
      <c r="C7" s="245"/>
      <c r="D7" s="245"/>
      <c r="E7" s="245"/>
      <c r="F7" s="245"/>
      <c r="G7" s="245"/>
    </row>
    <row r="8" spans="1:7" s="43" customFormat="1" ht="62.25" customHeight="1">
      <c r="A8" s="246" t="s">
        <v>326</v>
      </c>
      <c r="B8" s="246"/>
      <c r="C8" s="246"/>
      <c r="D8" s="246"/>
      <c r="E8" s="246"/>
      <c r="F8" s="246"/>
      <c r="G8" s="246"/>
    </row>
    <row r="9" spans="1:7" s="42" customFormat="1" ht="15.75">
      <c r="A9" s="247"/>
      <c r="B9" s="247"/>
      <c r="C9" s="247"/>
      <c r="D9" s="248"/>
      <c r="E9" s="248"/>
      <c r="F9" s="248"/>
      <c r="G9" s="248"/>
    </row>
    <row r="10" spans="1:7" s="48" customFormat="1" ht="16.5">
      <c r="A10" s="44"/>
      <c r="B10" s="45"/>
      <c r="C10" s="46"/>
      <c r="D10" s="46"/>
      <c r="E10" s="46"/>
      <c r="F10" s="47"/>
      <c r="G10" s="47"/>
    </row>
    <row r="11" spans="1:7" s="48" customFormat="1" ht="16.5">
      <c r="A11" s="49"/>
      <c r="B11" s="45"/>
      <c r="C11" s="46"/>
      <c r="D11" s="46"/>
      <c r="E11" s="46"/>
      <c r="F11" s="47"/>
      <c r="G11" s="47"/>
    </row>
    <row r="12" spans="1:7" s="48" customFormat="1" ht="16.5">
      <c r="A12" s="49"/>
      <c r="B12" s="45"/>
      <c r="C12" s="46"/>
      <c r="D12" s="46"/>
      <c r="E12" s="46"/>
      <c r="F12" s="47"/>
      <c r="G12" s="47"/>
    </row>
    <row r="13" spans="1:7" s="48" customFormat="1" ht="3.75" customHeight="1">
      <c r="A13" s="46"/>
      <c r="B13" s="46"/>
      <c r="C13" s="46"/>
      <c r="D13" s="46"/>
      <c r="E13" s="46"/>
      <c r="F13" s="47"/>
      <c r="G13" s="47"/>
    </row>
    <row r="14" spans="1:7" s="52" customFormat="1" ht="57" customHeight="1">
      <c r="A14" s="50" t="s">
        <v>327</v>
      </c>
      <c r="B14" s="50" t="s">
        <v>1</v>
      </c>
      <c r="C14" s="50" t="s">
        <v>2</v>
      </c>
      <c r="D14" s="51" t="s">
        <v>328</v>
      </c>
      <c r="E14" s="50" t="s">
        <v>329</v>
      </c>
      <c r="F14" s="51" t="s">
        <v>330</v>
      </c>
      <c r="G14" s="51" t="s">
        <v>3</v>
      </c>
    </row>
    <row r="15" spans="1:7" s="55" customFormat="1" ht="16.5">
      <c r="A15" s="53">
        <v>1</v>
      </c>
      <c r="B15" s="54">
        <v>2</v>
      </c>
      <c r="C15" s="54">
        <v>3</v>
      </c>
      <c r="D15" s="54">
        <v>4</v>
      </c>
      <c r="E15" s="54">
        <v>5</v>
      </c>
      <c r="F15" s="54">
        <v>6</v>
      </c>
      <c r="G15" s="54">
        <v>7</v>
      </c>
    </row>
    <row r="16" spans="1:7" s="73" customFormat="1" ht="16.5">
      <c r="A16" s="134"/>
      <c r="B16" s="135"/>
      <c r="C16" s="136" t="s">
        <v>104</v>
      </c>
      <c r="D16" s="3">
        <v>0</v>
      </c>
      <c r="E16" s="87"/>
      <c r="F16" s="87"/>
      <c r="G16" s="87"/>
    </row>
    <row r="17" spans="1:7" s="73" customFormat="1" ht="16.5">
      <c r="A17" s="28">
        <v>1</v>
      </c>
      <c r="B17" s="33"/>
      <c r="C17" s="132" t="s">
        <v>187</v>
      </c>
      <c r="D17" s="153" t="s">
        <v>6</v>
      </c>
      <c r="E17" s="200">
        <v>129</v>
      </c>
      <c r="F17" s="88"/>
      <c r="G17" s="87"/>
    </row>
    <row r="18" spans="1:7" ht="38.25">
      <c r="A18" s="28">
        <f>A17+1</f>
        <v>2</v>
      </c>
      <c r="B18" s="33"/>
      <c r="C18" s="132" t="s">
        <v>274</v>
      </c>
      <c r="D18" s="153" t="s">
        <v>6</v>
      </c>
      <c r="E18" s="200">
        <v>15.9</v>
      </c>
      <c r="F18" s="89"/>
      <c r="G18" s="89"/>
    </row>
    <row r="19" spans="1:7" ht="25.5">
      <c r="A19" s="28">
        <f>A18+1</f>
        <v>3</v>
      </c>
      <c r="B19" s="33"/>
      <c r="C19" s="132" t="s">
        <v>275</v>
      </c>
      <c r="D19" s="153" t="s">
        <v>19</v>
      </c>
      <c r="E19" s="200">
        <v>2</v>
      </c>
      <c r="F19" s="89"/>
      <c r="G19" s="89"/>
    </row>
    <row r="20" spans="1:7" ht="16.5">
      <c r="A20" s="28">
        <f>A19+1</f>
        <v>4</v>
      </c>
      <c r="B20" s="137"/>
      <c r="C20" s="133" t="s">
        <v>105</v>
      </c>
      <c r="D20" s="201" t="s">
        <v>9</v>
      </c>
      <c r="E20" s="28">
        <v>1</v>
      </c>
      <c r="F20" s="89"/>
      <c r="G20" s="89"/>
    </row>
    <row r="21" spans="1:7" ht="16.5">
      <c r="A21" s="56"/>
      <c r="B21" s="62"/>
      <c r="C21" s="57"/>
      <c r="D21" s="56"/>
      <c r="E21" s="89"/>
      <c r="F21" s="89"/>
      <c r="G21" s="89"/>
    </row>
    <row r="22" spans="1:7" ht="16.5">
      <c r="A22" s="63"/>
      <c r="B22" s="63"/>
      <c r="C22" s="57"/>
      <c r="D22" s="57"/>
      <c r="E22" s="89"/>
      <c r="F22" s="89"/>
      <c r="G22" s="89"/>
    </row>
    <row r="23" spans="1:7" ht="16.5">
      <c r="A23" s="66"/>
      <c r="B23" s="66"/>
      <c r="C23" s="67" t="s">
        <v>331</v>
      </c>
      <c r="D23" s="66" t="s">
        <v>332</v>
      </c>
      <c r="E23" s="89"/>
      <c r="F23" s="89"/>
      <c r="G23" s="89"/>
    </row>
    <row r="24" spans="1:4" ht="16.5">
      <c r="A24" s="70"/>
      <c r="B24" s="70"/>
      <c r="C24" s="71"/>
      <c r="D24" s="72"/>
    </row>
    <row r="25" spans="1:4" ht="16.5">
      <c r="A25" s="73"/>
      <c r="B25" s="73"/>
      <c r="C25" s="73" t="s">
        <v>333</v>
      </c>
      <c r="D25" s="73"/>
    </row>
    <row r="26" spans="1:4" ht="16.5">
      <c r="A26" s="73"/>
      <c r="B26" s="73"/>
      <c r="C26" s="73" t="s">
        <v>334</v>
      </c>
      <c r="D26" s="73"/>
    </row>
    <row r="27" spans="1:4" ht="16.5">
      <c r="A27" s="73"/>
      <c r="B27" s="74"/>
      <c r="C27" s="74" t="s">
        <v>335</v>
      </c>
      <c r="D27" s="73"/>
    </row>
  </sheetData>
  <sheetProtection/>
  <mergeCells count="9">
    <mergeCell ref="A6:G6"/>
    <mergeCell ref="A7:G7"/>
    <mergeCell ref="A8:G8"/>
    <mergeCell ref="A9:C9"/>
    <mergeCell ref="D9:G9"/>
    <mergeCell ref="A1:G1"/>
    <mergeCell ref="A2:G2"/>
    <mergeCell ref="A3:G3"/>
    <mergeCell ref="A5:G5"/>
  </mergeCells>
  <printOptions/>
  <pageMargins left="0.75" right="0.75" top="1" bottom="1" header="0.5" footer="0.5"/>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G66"/>
  <sheetViews>
    <sheetView view="pageBreakPreview" zoomScaleSheetLayoutView="100" zoomScalePageLayoutView="0" workbookViewId="0" topLeftCell="B13">
      <selection activeCell="E39" sqref="E39"/>
    </sheetView>
  </sheetViews>
  <sheetFormatPr defaultColWidth="9.7109375" defaultRowHeight="12.75"/>
  <cols>
    <col min="1" max="1" width="5.57421875" style="75" customWidth="1"/>
    <col min="2" max="2" width="8.57421875" style="75" customWidth="1"/>
    <col min="3" max="3" width="41.8515625" style="75" customWidth="1"/>
    <col min="4" max="4" width="7.57421875" style="75" customWidth="1"/>
    <col min="5" max="5" width="8.8515625" style="76" customWidth="1"/>
    <col min="6" max="6" width="9.57421875" style="76" customWidth="1"/>
    <col min="7" max="7" width="9.421875" style="76" customWidth="1"/>
    <col min="8" max="195" width="9.140625" style="75" customWidth="1"/>
    <col min="196" max="196" width="5.57421875" style="75" customWidth="1"/>
    <col min="197" max="197" width="6.421875" style="75" customWidth="1"/>
    <col min="198" max="198" width="41.8515625" style="75" customWidth="1"/>
    <col min="199" max="199" width="7.57421875" style="75" customWidth="1"/>
    <col min="200" max="200" width="8.8515625" style="75" customWidth="1"/>
    <col min="201" max="201" width="9.57421875" style="75" customWidth="1"/>
    <col min="202" max="202" width="9.421875" style="75" customWidth="1"/>
    <col min="203" max="203" width="10.140625" style="75" customWidth="1"/>
    <col min="204" max="205" width="9.421875" style="75" customWidth="1"/>
    <col min="206" max="206" width="8.7109375" style="75" customWidth="1"/>
    <col min="207" max="207" width="10.7109375" style="75" customWidth="1"/>
    <col min="208" max="16384" width="9.7109375" style="75" customWidth="1"/>
  </cols>
  <sheetData>
    <row r="1" spans="1:7" s="37" customFormat="1" ht="18">
      <c r="A1" s="254" t="s">
        <v>339</v>
      </c>
      <c r="B1" s="254"/>
      <c r="C1" s="254"/>
      <c r="D1" s="254"/>
      <c r="E1" s="254"/>
      <c r="F1" s="254"/>
      <c r="G1" s="254"/>
    </row>
    <row r="2" spans="1:7" s="38" customFormat="1" ht="17.25" customHeight="1">
      <c r="A2" s="255" t="s">
        <v>0</v>
      </c>
      <c r="B2" s="255"/>
      <c r="C2" s="255"/>
      <c r="D2" s="255"/>
      <c r="E2" s="255"/>
      <c r="F2" s="255"/>
      <c r="G2" s="255"/>
    </row>
    <row r="3" spans="1:7" s="39" customFormat="1" ht="10.5" customHeight="1">
      <c r="A3" s="256" t="s">
        <v>325</v>
      </c>
      <c r="B3" s="256"/>
      <c r="C3" s="256"/>
      <c r="D3" s="256"/>
      <c r="E3" s="256"/>
      <c r="F3" s="256"/>
      <c r="G3" s="256"/>
    </row>
    <row r="4" spans="1:7" s="41" customFormat="1" ht="12.75">
      <c r="A4" s="40"/>
      <c r="B4" s="40"/>
      <c r="C4" s="40"/>
      <c r="D4" s="40"/>
      <c r="E4" s="40"/>
      <c r="F4" s="40"/>
      <c r="G4" s="40"/>
    </row>
    <row r="5" spans="1:7" s="42" customFormat="1" ht="33.75" customHeight="1">
      <c r="A5" s="252" t="s">
        <v>336</v>
      </c>
      <c r="B5" s="253"/>
      <c r="C5" s="253"/>
      <c r="D5" s="253"/>
      <c r="E5" s="253"/>
      <c r="F5" s="253"/>
      <c r="G5" s="253"/>
    </row>
    <row r="6" spans="1:7" s="42" customFormat="1" ht="33" customHeight="1">
      <c r="A6" s="252" t="s">
        <v>337</v>
      </c>
      <c r="B6" s="253"/>
      <c r="C6" s="253"/>
      <c r="D6" s="253"/>
      <c r="E6" s="253"/>
      <c r="F6" s="253"/>
      <c r="G6" s="253"/>
    </row>
    <row r="7" spans="1:7" s="42" customFormat="1" ht="15.75">
      <c r="A7" s="244" t="s">
        <v>338</v>
      </c>
      <c r="B7" s="245"/>
      <c r="C7" s="245"/>
      <c r="D7" s="245"/>
      <c r="E7" s="245"/>
      <c r="F7" s="245"/>
      <c r="G7" s="245"/>
    </row>
    <row r="8" spans="1:7" s="43" customFormat="1" ht="62.25" customHeight="1">
      <c r="A8" s="246" t="s">
        <v>326</v>
      </c>
      <c r="B8" s="246"/>
      <c r="C8" s="246"/>
      <c r="D8" s="246"/>
      <c r="E8" s="246"/>
      <c r="F8" s="246"/>
      <c r="G8" s="246"/>
    </row>
    <row r="9" spans="1:7" s="42" customFormat="1" ht="15.75">
      <c r="A9" s="247"/>
      <c r="B9" s="247"/>
      <c r="C9" s="247"/>
      <c r="D9" s="248"/>
      <c r="E9" s="248"/>
      <c r="F9" s="248"/>
      <c r="G9" s="248"/>
    </row>
    <row r="10" spans="1:7" s="48" customFormat="1" ht="16.5">
      <c r="A10" s="44"/>
      <c r="B10" s="45"/>
      <c r="C10" s="46"/>
      <c r="D10" s="46"/>
      <c r="E10" s="46"/>
      <c r="F10" s="47"/>
      <c r="G10" s="47"/>
    </row>
    <row r="11" spans="1:7" s="48" customFormat="1" ht="16.5">
      <c r="A11" s="49"/>
      <c r="B11" s="45"/>
      <c r="C11" s="46"/>
      <c r="D11" s="46"/>
      <c r="E11" s="46"/>
      <c r="F11" s="47"/>
      <c r="G11" s="47"/>
    </row>
    <row r="12" spans="1:7" s="48" customFormat="1" ht="16.5">
      <c r="A12" s="49"/>
      <c r="B12" s="45"/>
      <c r="C12" s="46"/>
      <c r="D12" s="46"/>
      <c r="E12" s="46"/>
      <c r="F12" s="47"/>
      <c r="G12" s="47"/>
    </row>
    <row r="13" spans="1:7" s="48" customFormat="1" ht="3.75" customHeight="1">
      <c r="A13" s="46"/>
      <c r="B13" s="46"/>
      <c r="C13" s="46"/>
      <c r="D13" s="46"/>
      <c r="E13" s="46"/>
      <c r="F13" s="47"/>
      <c r="G13" s="47"/>
    </row>
    <row r="14" spans="1:7" s="52" customFormat="1" ht="57" customHeight="1">
      <c r="A14" s="50" t="s">
        <v>327</v>
      </c>
      <c r="B14" s="50" t="s">
        <v>1</v>
      </c>
      <c r="C14" s="50" t="s">
        <v>2</v>
      </c>
      <c r="D14" s="51" t="s">
        <v>328</v>
      </c>
      <c r="E14" s="50" t="s">
        <v>329</v>
      </c>
      <c r="F14" s="51" t="s">
        <v>330</v>
      </c>
      <c r="G14" s="51" t="s">
        <v>3</v>
      </c>
    </row>
    <row r="15" spans="1:7" s="55" customFormat="1" ht="16.5">
      <c r="A15" s="53">
        <v>1</v>
      </c>
      <c r="B15" s="54">
        <v>2</v>
      </c>
      <c r="C15" s="54">
        <v>3</v>
      </c>
      <c r="D15" s="54">
        <v>4</v>
      </c>
      <c r="E15" s="54">
        <v>5</v>
      </c>
      <c r="F15" s="54">
        <v>6</v>
      </c>
      <c r="G15" s="54">
        <v>7</v>
      </c>
    </row>
    <row r="16" spans="1:7" s="60" customFormat="1" ht="25.5">
      <c r="A16" s="193"/>
      <c r="B16" s="193"/>
      <c r="C16" s="18" t="s">
        <v>406</v>
      </c>
      <c r="D16" s="2"/>
      <c r="E16" s="3"/>
      <c r="F16" s="58"/>
      <c r="G16" s="59"/>
    </row>
    <row r="17" spans="1:7" s="60" customFormat="1" ht="25.5">
      <c r="A17" s="194">
        <v>1</v>
      </c>
      <c r="B17" s="194"/>
      <c r="C17" s="19" t="s">
        <v>107</v>
      </c>
      <c r="D17" s="20" t="s">
        <v>19</v>
      </c>
      <c r="E17" s="3">
        <v>5</v>
      </c>
      <c r="F17" s="58"/>
      <c r="G17" s="58"/>
    </row>
    <row r="18" spans="1:7" s="60" customFormat="1" ht="25.5">
      <c r="A18" s="194">
        <f>A17+1</f>
        <v>2</v>
      </c>
      <c r="B18" s="194"/>
      <c r="C18" s="195" t="s">
        <v>306</v>
      </c>
      <c r="D18" s="196" t="s">
        <v>9</v>
      </c>
      <c r="E18" s="3">
        <v>5</v>
      </c>
      <c r="F18" s="58"/>
      <c r="G18" s="58"/>
    </row>
    <row r="19" spans="1:7" s="65" customFormat="1" ht="16.5">
      <c r="A19" s="194"/>
      <c r="B19" s="194"/>
      <c r="C19" s="197" t="s">
        <v>307</v>
      </c>
      <c r="D19" s="196" t="s">
        <v>19</v>
      </c>
      <c r="E19" s="3">
        <v>5</v>
      </c>
      <c r="F19" s="64"/>
      <c r="G19" s="64"/>
    </row>
    <row r="20" spans="1:7" s="69" customFormat="1" ht="16.5">
      <c r="A20" s="194"/>
      <c r="B20" s="194"/>
      <c r="C20" s="197" t="s">
        <v>308</v>
      </c>
      <c r="D20" s="196" t="s">
        <v>19</v>
      </c>
      <c r="E20" s="3">
        <v>5</v>
      </c>
      <c r="F20" s="68"/>
      <c r="G20" s="68"/>
    </row>
    <row r="21" spans="1:7" s="73" customFormat="1" ht="16.5">
      <c r="A21" s="194"/>
      <c r="B21" s="194"/>
      <c r="C21" s="197" t="s">
        <v>309</v>
      </c>
      <c r="D21" s="196" t="s">
        <v>19</v>
      </c>
      <c r="E21" s="3">
        <v>5</v>
      </c>
      <c r="F21" s="86"/>
      <c r="G21" s="87"/>
    </row>
    <row r="22" spans="1:7" s="73" customFormat="1" ht="16.5">
      <c r="A22" s="194"/>
      <c r="B22" s="194"/>
      <c r="C22" s="26" t="s">
        <v>310</v>
      </c>
      <c r="D22" s="21" t="s">
        <v>19</v>
      </c>
      <c r="E22" s="3">
        <v>5</v>
      </c>
      <c r="F22" s="87"/>
      <c r="G22" s="87"/>
    </row>
    <row r="23" spans="1:7" s="73" customFormat="1" ht="16.5">
      <c r="A23" s="194"/>
      <c r="B23" s="194"/>
      <c r="C23" s="26" t="s">
        <v>311</v>
      </c>
      <c r="D23" s="21" t="s">
        <v>19</v>
      </c>
      <c r="E23" s="3">
        <v>5</v>
      </c>
      <c r="F23" s="87"/>
      <c r="G23" s="87"/>
    </row>
    <row r="24" spans="1:7" s="73" customFormat="1" ht="16.5">
      <c r="A24" s="194"/>
      <c r="B24" s="194"/>
      <c r="C24" s="26" t="s">
        <v>312</v>
      </c>
      <c r="D24" s="21" t="s">
        <v>19</v>
      </c>
      <c r="E24" s="3">
        <v>5</v>
      </c>
      <c r="F24" s="88"/>
      <c r="G24" s="87"/>
    </row>
    <row r="25" spans="1:7" s="60" customFormat="1" ht="16.5">
      <c r="A25" s="27"/>
      <c r="B25" s="81"/>
      <c r="C25" s="78" t="s">
        <v>106</v>
      </c>
      <c r="D25" s="82"/>
      <c r="E25" s="229"/>
      <c r="F25" s="58"/>
      <c r="G25" s="59"/>
    </row>
    <row r="26" spans="1:7" s="60" customFormat="1" ht="25.5">
      <c r="A26" s="138">
        <f>A18+1</f>
        <v>3</v>
      </c>
      <c r="B26" s="139"/>
      <c r="C26" s="140" t="s">
        <v>107</v>
      </c>
      <c r="D26" s="139" t="s">
        <v>19</v>
      </c>
      <c r="E26" s="3">
        <v>22</v>
      </c>
      <c r="F26" s="58"/>
      <c r="G26" s="58"/>
    </row>
    <row r="27" spans="1:7" s="60" customFormat="1" ht="25.5">
      <c r="A27" s="138">
        <f>A26+1</f>
        <v>4</v>
      </c>
      <c r="B27" s="118"/>
      <c r="C27" s="141" t="s">
        <v>276</v>
      </c>
      <c r="D27" s="111" t="s">
        <v>9</v>
      </c>
      <c r="E27" s="3">
        <v>2</v>
      </c>
      <c r="F27" s="58"/>
      <c r="G27" s="58"/>
    </row>
    <row r="28" spans="1:7" s="65" customFormat="1" ht="38.25">
      <c r="A28" s="138"/>
      <c r="B28" s="118"/>
      <c r="C28" s="142" t="s">
        <v>409</v>
      </c>
      <c r="D28" s="111" t="s">
        <v>19</v>
      </c>
      <c r="E28" s="3">
        <v>2</v>
      </c>
      <c r="F28" s="64"/>
      <c r="G28" s="64"/>
    </row>
    <row r="29" spans="1:7" s="69" customFormat="1" ht="16.5">
      <c r="A29" s="138"/>
      <c r="B29" s="118"/>
      <c r="C29" s="142" t="s">
        <v>188</v>
      </c>
      <c r="D29" s="111" t="s">
        <v>19</v>
      </c>
      <c r="E29" s="3">
        <v>2</v>
      </c>
      <c r="F29" s="68"/>
      <c r="G29" s="68"/>
    </row>
    <row r="30" spans="1:7" s="73" customFormat="1" ht="16.5">
      <c r="A30" s="138"/>
      <c r="B30" s="118"/>
      <c r="C30" s="142" t="s">
        <v>190</v>
      </c>
      <c r="D30" s="111" t="s">
        <v>19</v>
      </c>
      <c r="E30" s="3">
        <v>2</v>
      </c>
      <c r="F30" s="86"/>
      <c r="G30" s="87"/>
    </row>
    <row r="31" spans="1:7" s="73" customFormat="1" ht="25.5">
      <c r="A31" s="138">
        <f>A27+1</f>
        <v>5</v>
      </c>
      <c r="B31" s="118"/>
      <c r="C31" s="141" t="s">
        <v>277</v>
      </c>
      <c r="D31" s="111" t="s">
        <v>9</v>
      </c>
      <c r="E31" s="3">
        <v>8</v>
      </c>
      <c r="F31" s="87"/>
      <c r="G31" s="87"/>
    </row>
    <row r="32" spans="1:7" s="73" customFormat="1" ht="16.5">
      <c r="A32" s="138"/>
      <c r="B32" s="118"/>
      <c r="C32" s="142" t="s">
        <v>108</v>
      </c>
      <c r="D32" s="111" t="s">
        <v>19</v>
      </c>
      <c r="E32" s="1">
        <v>8</v>
      </c>
      <c r="F32" s="87"/>
      <c r="G32" s="87"/>
    </row>
    <row r="33" spans="1:7" s="73" customFormat="1" ht="38.25">
      <c r="A33" s="138"/>
      <c r="B33" s="84"/>
      <c r="C33" s="94" t="s">
        <v>410</v>
      </c>
      <c r="D33" s="96" t="s">
        <v>19</v>
      </c>
      <c r="E33" s="1">
        <v>8</v>
      </c>
      <c r="F33" s="88"/>
      <c r="G33" s="87"/>
    </row>
    <row r="34" spans="1:7" ht="16.5">
      <c r="A34" s="138"/>
      <c r="B34" s="118"/>
      <c r="C34" s="142" t="s">
        <v>278</v>
      </c>
      <c r="D34" s="111" t="s">
        <v>19</v>
      </c>
      <c r="E34" s="1">
        <v>8</v>
      </c>
      <c r="F34" s="89"/>
      <c r="G34" s="89"/>
    </row>
    <row r="35" spans="1:7" ht="16.5">
      <c r="A35" s="138"/>
      <c r="B35" s="118"/>
      <c r="C35" s="142" t="s">
        <v>190</v>
      </c>
      <c r="D35" s="111" t="s">
        <v>19</v>
      </c>
      <c r="E35" s="1">
        <v>8</v>
      </c>
      <c r="F35" s="89"/>
      <c r="G35" s="89"/>
    </row>
    <row r="36" spans="1:7" ht="25.5">
      <c r="A36" s="138">
        <f>A31+1</f>
        <v>6</v>
      </c>
      <c r="B36" s="84"/>
      <c r="C36" s="143" t="s">
        <v>279</v>
      </c>
      <c r="D36" s="144" t="s">
        <v>9</v>
      </c>
      <c r="E36" s="1">
        <v>12</v>
      </c>
      <c r="F36" s="89"/>
      <c r="G36" s="89"/>
    </row>
    <row r="37" spans="1:7" ht="16.5">
      <c r="A37" s="138"/>
      <c r="B37" s="84"/>
      <c r="C37" s="94" t="s">
        <v>108</v>
      </c>
      <c r="D37" s="96" t="s">
        <v>19</v>
      </c>
      <c r="E37" s="1">
        <v>12</v>
      </c>
      <c r="F37" s="89"/>
      <c r="G37" s="89"/>
    </row>
    <row r="38" spans="1:7" ht="25.5">
      <c r="A38" s="138"/>
      <c r="B38" s="84"/>
      <c r="C38" s="94" t="s">
        <v>407</v>
      </c>
      <c r="D38" s="96" t="s">
        <v>19</v>
      </c>
      <c r="E38" s="1">
        <v>12</v>
      </c>
      <c r="F38" s="89"/>
      <c r="G38" s="89"/>
    </row>
    <row r="39" spans="1:7" ht="16.5">
      <c r="A39" s="138"/>
      <c r="B39" s="84"/>
      <c r="C39" s="94" t="s">
        <v>188</v>
      </c>
      <c r="D39" s="144" t="s">
        <v>19</v>
      </c>
      <c r="E39" s="1">
        <v>12</v>
      </c>
      <c r="F39" s="89"/>
      <c r="G39" s="89"/>
    </row>
    <row r="40" spans="1:7" ht="16.5">
      <c r="A40" s="138"/>
      <c r="B40" s="84"/>
      <c r="C40" s="94" t="s">
        <v>190</v>
      </c>
      <c r="D40" s="96" t="s">
        <v>19</v>
      </c>
      <c r="E40" s="1">
        <v>12</v>
      </c>
      <c r="F40" s="89"/>
      <c r="G40" s="89"/>
    </row>
    <row r="41" spans="1:7" ht="25.5">
      <c r="A41" s="138">
        <f>A36+1</f>
        <v>7</v>
      </c>
      <c r="B41" s="118"/>
      <c r="C41" s="141" t="s">
        <v>189</v>
      </c>
      <c r="D41" s="111" t="s">
        <v>9</v>
      </c>
      <c r="E41" s="3">
        <v>2</v>
      </c>
      <c r="F41" s="89"/>
      <c r="G41" s="89"/>
    </row>
    <row r="42" spans="1:7" ht="16.5">
      <c r="A42" s="138"/>
      <c r="B42" s="118"/>
      <c r="C42" s="142" t="s">
        <v>408</v>
      </c>
      <c r="D42" s="111" t="s">
        <v>19</v>
      </c>
      <c r="E42" s="3">
        <v>2</v>
      </c>
      <c r="F42" s="89"/>
      <c r="G42" s="89"/>
    </row>
    <row r="43" spans="1:7" ht="16.5">
      <c r="A43" s="138"/>
      <c r="B43" s="118"/>
      <c r="C43" s="142" t="s">
        <v>188</v>
      </c>
      <c r="D43" s="111" t="s">
        <v>19</v>
      </c>
      <c r="E43" s="3">
        <v>2</v>
      </c>
      <c r="F43" s="89"/>
      <c r="G43" s="89"/>
    </row>
    <row r="44" spans="1:7" ht="16.5">
      <c r="A44" s="138"/>
      <c r="B44" s="118"/>
      <c r="C44" s="142" t="s">
        <v>190</v>
      </c>
      <c r="D44" s="111" t="s">
        <v>19</v>
      </c>
      <c r="E44" s="3">
        <v>2</v>
      </c>
      <c r="F44" s="89"/>
      <c r="G44" s="89"/>
    </row>
    <row r="45" spans="1:7" ht="16.5">
      <c r="A45" s="138">
        <f>A41+1</f>
        <v>8</v>
      </c>
      <c r="B45" s="139"/>
      <c r="C45" s="140" t="s">
        <v>110</v>
      </c>
      <c r="D45" s="139" t="s">
        <v>19</v>
      </c>
      <c r="E45" s="3">
        <f>56+16</f>
        <v>72</v>
      </c>
      <c r="F45" s="89"/>
      <c r="G45" s="89"/>
    </row>
    <row r="46" spans="1:7" ht="16.5">
      <c r="A46" s="138"/>
      <c r="B46" s="147"/>
      <c r="C46" s="146" t="s">
        <v>111</v>
      </c>
      <c r="D46" s="139" t="s">
        <v>19</v>
      </c>
      <c r="E46" s="3">
        <f>E45</f>
        <v>72</v>
      </c>
      <c r="F46" s="89"/>
      <c r="G46" s="89"/>
    </row>
    <row r="47" spans="1:7" ht="16.5">
      <c r="A47" s="138">
        <f>A45+1</f>
        <v>9</v>
      </c>
      <c r="B47" s="139"/>
      <c r="C47" s="140" t="s">
        <v>112</v>
      </c>
      <c r="D47" s="139" t="s">
        <v>19</v>
      </c>
      <c r="E47" s="3">
        <f>SUM(E48:E49)</f>
        <v>280</v>
      </c>
      <c r="F47" s="89"/>
      <c r="G47" s="89"/>
    </row>
    <row r="48" spans="1:7" ht="16.5">
      <c r="A48" s="138"/>
      <c r="B48" s="147"/>
      <c r="C48" s="146" t="s">
        <v>113</v>
      </c>
      <c r="D48" s="139" t="s">
        <v>19</v>
      </c>
      <c r="E48" s="3">
        <v>270</v>
      </c>
      <c r="F48" s="89"/>
      <c r="G48" s="89"/>
    </row>
    <row r="49" spans="1:7" ht="16.5">
      <c r="A49" s="194"/>
      <c r="B49" s="194"/>
      <c r="C49" s="22" t="s">
        <v>313</v>
      </c>
      <c r="D49" s="139" t="s">
        <v>19</v>
      </c>
      <c r="E49" s="3">
        <v>10</v>
      </c>
      <c r="F49" s="89"/>
      <c r="G49" s="89"/>
    </row>
    <row r="50" spans="1:7" ht="16.5">
      <c r="A50" s="138">
        <f>A47+1</f>
        <v>10</v>
      </c>
      <c r="B50" s="139"/>
      <c r="C50" s="140" t="s">
        <v>280</v>
      </c>
      <c r="D50" s="139" t="s">
        <v>6</v>
      </c>
      <c r="E50" s="3">
        <f>SUM(E51:E53)</f>
        <v>180</v>
      </c>
      <c r="F50" s="89"/>
      <c r="G50" s="89"/>
    </row>
    <row r="51" spans="1:7" ht="16.5">
      <c r="A51" s="138"/>
      <c r="B51" s="145"/>
      <c r="C51" s="146" t="s">
        <v>109</v>
      </c>
      <c r="D51" s="139" t="s">
        <v>6</v>
      </c>
      <c r="E51" s="3">
        <v>20</v>
      </c>
      <c r="F51" s="89"/>
      <c r="G51" s="89"/>
    </row>
    <row r="52" spans="1:7" ht="16.5">
      <c r="A52" s="138"/>
      <c r="B52" s="145"/>
      <c r="C52" s="146" t="s">
        <v>281</v>
      </c>
      <c r="D52" s="139" t="s">
        <v>6</v>
      </c>
      <c r="E52" s="3">
        <v>50</v>
      </c>
      <c r="F52" s="89"/>
      <c r="G52" s="89"/>
    </row>
    <row r="53" spans="1:7" ht="16.5">
      <c r="A53" s="194"/>
      <c r="B53" s="194"/>
      <c r="C53" s="24" t="s">
        <v>314</v>
      </c>
      <c r="D53" s="23" t="s">
        <v>6</v>
      </c>
      <c r="E53" s="3">
        <v>110</v>
      </c>
      <c r="F53" s="89"/>
      <c r="G53" s="89"/>
    </row>
    <row r="54" spans="1:7" ht="16.5">
      <c r="A54" s="194"/>
      <c r="B54" s="194"/>
      <c r="C54" s="198" t="s">
        <v>315</v>
      </c>
      <c r="D54" s="199" t="s">
        <v>19</v>
      </c>
      <c r="E54" s="3">
        <v>1</v>
      </c>
      <c r="F54" s="89"/>
      <c r="G54" s="89"/>
    </row>
    <row r="55" spans="1:7" ht="16.5">
      <c r="A55" s="138">
        <f>A50+1</f>
        <v>11</v>
      </c>
      <c r="B55" s="145"/>
      <c r="C55" s="148" t="s">
        <v>282</v>
      </c>
      <c r="D55" s="139" t="s">
        <v>19</v>
      </c>
      <c r="E55" s="3">
        <v>1</v>
      </c>
      <c r="F55" s="89"/>
      <c r="G55" s="89"/>
    </row>
    <row r="56" spans="1:7" ht="16.5">
      <c r="A56" s="138">
        <f>A55+1</f>
        <v>12</v>
      </c>
      <c r="B56" s="145"/>
      <c r="C56" s="148" t="s">
        <v>283</v>
      </c>
      <c r="D56" s="139" t="s">
        <v>19</v>
      </c>
      <c r="E56" s="3">
        <v>3</v>
      </c>
      <c r="F56" s="89"/>
      <c r="G56" s="89"/>
    </row>
    <row r="57" spans="1:7" ht="25.5">
      <c r="A57" s="138">
        <f>A56+1</f>
        <v>13</v>
      </c>
      <c r="B57" s="82"/>
      <c r="C57" s="85" t="s">
        <v>114</v>
      </c>
      <c r="D57" s="82" t="s">
        <v>9</v>
      </c>
      <c r="E57" s="3">
        <v>1</v>
      </c>
      <c r="F57" s="89"/>
      <c r="G57" s="89"/>
    </row>
    <row r="58" spans="1:7" ht="16.5">
      <c r="A58" s="138">
        <f>A57+1</f>
        <v>14</v>
      </c>
      <c r="B58" s="139"/>
      <c r="C58" s="140" t="s">
        <v>115</v>
      </c>
      <c r="D58" s="139" t="s">
        <v>6</v>
      </c>
      <c r="E58" s="1">
        <f>584.98+530</f>
        <v>1114.98</v>
      </c>
      <c r="F58" s="89"/>
      <c r="G58" s="89"/>
    </row>
    <row r="59" spans="1:7" ht="25.5">
      <c r="A59" s="138">
        <f>A58+1</f>
        <v>15</v>
      </c>
      <c r="B59" s="84"/>
      <c r="C59" s="149" t="s">
        <v>284</v>
      </c>
      <c r="D59" s="96" t="s">
        <v>9</v>
      </c>
      <c r="E59" s="3">
        <v>1</v>
      </c>
      <c r="F59" s="89"/>
      <c r="G59" s="89"/>
    </row>
    <row r="60" spans="1:7" ht="16.5">
      <c r="A60" s="138">
        <f>A59+1</f>
        <v>16</v>
      </c>
      <c r="B60" s="139"/>
      <c r="C60" s="140" t="s">
        <v>322</v>
      </c>
      <c r="D60" s="139" t="s">
        <v>323</v>
      </c>
      <c r="E60" s="3">
        <v>1</v>
      </c>
      <c r="F60" s="89"/>
      <c r="G60" s="89"/>
    </row>
    <row r="61" spans="1:7" ht="16.5">
      <c r="A61" s="63"/>
      <c r="B61" s="63"/>
      <c r="C61" s="57"/>
      <c r="D61" s="57"/>
      <c r="E61" s="57"/>
      <c r="F61" s="89"/>
      <c r="G61" s="89"/>
    </row>
    <row r="62" spans="1:7" ht="16.5">
      <c r="A62" s="66"/>
      <c r="B62" s="66"/>
      <c r="C62" s="67" t="s">
        <v>331</v>
      </c>
      <c r="D62" s="66" t="s">
        <v>332</v>
      </c>
      <c r="E62" s="66"/>
      <c r="F62" s="89"/>
      <c r="G62" s="89"/>
    </row>
    <row r="63" spans="1:5" ht="16.5">
      <c r="A63" s="70"/>
      <c r="B63" s="70"/>
      <c r="C63" s="71"/>
      <c r="D63" s="72"/>
      <c r="E63" s="72"/>
    </row>
    <row r="64" spans="1:5" ht="16.5">
      <c r="A64" s="73"/>
      <c r="B64" s="73"/>
      <c r="C64" s="73" t="s">
        <v>333</v>
      </c>
      <c r="D64" s="73"/>
      <c r="E64" s="73"/>
    </row>
    <row r="65" spans="1:5" ht="16.5">
      <c r="A65" s="73"/>
      <c r="B65" s="73"/>
      <c r="C65" s="73" t="s">
        <v>334</v>
      </c>
      <c r="D65" s="73"/>
      <c r="E65" s="73"/>
    </row>
    <row r="66" spans="1:5" ht="16.5">
      <c r="A66" s="73"/>
      <c r="B66" s="74"/>
      <c r="C66" s="74" t="s">
        <v>335</v>
      </c>
      <c r="D66" s="73"/>
      <c r="E66" s="36"/>
    </row>
  </sheetData>
  <sheetProtection/>
  <mergeCells count="9">
    <mergeCell ref="A6:G6"/>
    <mergeCell ref="A7:G7"/>
    <mergeCell ref="A8:G8"/>
    <mergeCell ref="A9:C9"/>
    <mergeCell ref="D9:G9"/>
    <mergeCell ref="A1:G1"/>
    <mergeCell ref="A2:G2"/>
    <mergeCell ref="A3:G3"/>
    <mergeCell ref="A5:G5"/>
  </mergeCells>
  <printOptions/>
  <pageMargins left="0.75" right="0.75" top="1" bottom="1" header="0.5" footer="0.5"/>
  <pageSetup horizontalDpi="600" verticalDpi="600" orientation="portrait" scale="99" r:id="rId1"/>
</worksheet>
</file>

<file path=xl/worksheets/sheet4.xml><?xml version="1.0" encoding="utf-8"?>
<worksheet xmlns="http://schemas.openxmlformats.org/spreadsheetml/2006/main" xmlns:r="http://schemas.openxmlformats.org/officeDocument/2006/relationships">
  <dimension ref="A1:G185"/>
  <sheetViews>
    <sheetView showZeros="0" view="pageBreakPreview" zoomScale="110" zoomScaleSheetLayoutView="110" zoomScalePageLayoutView="0" workbookViewId="0" topLeftCell="A169">
      <selection activeCell="C85" sqref="C85"/>
    </sheetView>
  </sheetViews>
  <sheetFormatPr defaultColWidth="9.7109375" defaultRowHeight="12.75"/>
  <cols>
    <col min="1" max="1" width="5.57421875" style="75" customWidth="1"/>
    <col min="2" max="2" width="8.57421875" style="75" customWidth="1"/>
    <col min="3" max="3" width="41.8515625" style="75" customWidth="1"/>
    <col min="4" max="4" width="7.57421875" style="75" customWidth="1"/>
    <col min="5" max="5" width="8.8515625" style="76" customWidth="1"/>
    <col min="6" max="7" width="10.140625" style="76" customWidth="1"/>
    <col min="8" max="187" width="9.140625" style="75" customWidth="1"/>
    <col min="188" max="188" width="5.57421875" style="75" customWidth="1"/>
    <col min="189" max="189" width="6.421875" style="75" customWidth="1"/>
    <col min="190" max="190" width="41.8515625" style="75" customWidth="1"/>
    <col min="191" max="191" width="7.57421875" style="75" customWidth="1"/>
    <col min="192" max="192" width="8.8515625" style="75" customWidth="1"/>
    <col min="193" max="193" width="9.57421875" style="75" customWidth="1"/>
    <col min="194" max="194" width="9.421875" style="75" customWidth="1"/>
    <col min="195" max="195" width="10.140625" style="75" customWidth="1"/>
    <col min="196" max="197" width="9.421875" style="75" customWidth="1"/>
    <col min="198" max="198" width="8.7109375" style="75" customWidth="1"/>
    <col min="199" max="199" width="10.7109375" style="75" customWidth="1"/>
    <col min="200" max="16384" width="9.7109375" style="75" customWidth="1"/>
  </cols>
  <sheetData>
    <row r="1" spans="1:7" s="233" customFormat="1" ht="18">
      <c r="A1" s="257" t="s">
        <v>341</v>
      </c>
      <c r="B1" s="257"/>
      <c r="C1" s="257"/>
      <c r="D1" s="257"/>
      <c r="E1" s="257"/>
      <c r="F1" s="257"/>
      <c r="G1" s="257"/>
    </row>
    <row r="2" spans="1:7" s="38" customFormat="1" ht="17.25" customHeight="1">
      <c r="A2" s="255" t="s">
        <v>141</v>
      </c>
      <c r="B2" s="255"/>
      <c r="C2" s="255"/>
      <c r="D2" s="255"/>
      <c r="E2" s="255"/>
      <c r="F2" s="255"/>
      <c r="G2" s="255"/>
    </row>
    <row r="3" spans="1:7" s="39" customFormat="1" ht="10.5" customHeight="1">
      <c r="A3" s="256" t="s">
        <v>325</v>
      </c>
      <c r="B3" s="256"/>
      <c r="C3" s="256"/>
      <c r="D3" s="256"/>
      <c r="E3" s="256"/>
      <c r="F3" s="256"/>
      <c r="G3" s="256"/>
    </row>
    <row r="4" spans="1:7" s="41" customFormat="1" ht="12.75">
      <c r="A4" s="40"/>
      <c r="B4" s="40"/>
      <c r="C4" s="40"/>
      <c r="D4" s="40"/>
      <c r="E4" s="40"/>
      <c r="F4" s="40"/>
      <c r="G4" s="40"/>
    </row>
    <row r="5" spans="1:7" s="42" customFormat="1" ht="33.75" customHeight="1">
      <c r="A5" s="252" t="s">
        <v>336</v>
      </c>
      <c r="B5" s="253"/>
      <c r="C5" s="253"/>
      <c r="D5" s="253"/>
      <c r="E5" s="253"/>
      <c r="F5" s="253"/>
      <c r="G5" s="253"/>
    </row>
    <row r="6" spans="1:7" s="42" customFormat="1" ht="33" customHeight="1">
      <c r="A6" s="252" t="s">
        <v>337</v>
      </c>
      <c r="B6" s="253"/>
      <c r="C6" s="253"/>
      <c r="D6" s="253"/>
      <c r="E6" s="253"/>
      <c r="F6" s="253"/>
      <c r="G6" s="253"/>
    </row>
    <row r="7" spans="1:7" s="42" customFormat="1" ht="15.75">
      <c r="A7" s="244" t="s">
        <v>338</v>
      </c>
      <c r="B7" s="245"/>
      <c r="C7" s="245"/>
      <c r="D7" s="245"/>
      <c r="E7" s="245"/>
      <c r="F7" s="245"/>
      <c r="G7" s="245"/>
    </row>
    <row r="8" spans="1:7" s="234" customFormat="1" ht="62.25" customHeight="1">
      <c r="A8" s="246" t="s">
        <v>326</v>
      </c>
      <c r="B8" s="246"/>
      <c r="C8" s="246"/>
      <c r="D8" s="246"/>
      <c r="E8" s="246"/>
      <c r="F8" s="246"/>
      <c r="G8" s="246"/>
    </row>
    <row r="9" spans="1:7" s="42" customFormat="1" ht="15.75">
      <c r="A9" s="247"/>
      <c r="B9" s="247"/>
      <c r="C9" s="247"/>
      <c r="D9" s="248"/>
      <c r="E9" s="248"/>
      <c r="F9" s="248"/>
      <c r="G9" s="248"/>
    </row>
    <row r="10" spans="1:7" s="48" customFormat="1" ht="16.5">
      <c r="A10" s="44"/>
      <c r="B10" s="45"/>
      <c r="C10" s="46"/>
      <c r="D10" s="46"/>
      <c r="E10" s="46"/>
      <c r="F10" s="47"/>
      <c r="G10" s="47"/>
    </row>
    <row r="11" spans="1:7" s="48" customFormat="1" ht="16.5">
      <c r="A11" s="49"/>
      <c r="B11" s="45"/>
      <c r="C11" s="46"/>
      <c r="D11" s="46"/>
      <c r="E11" s="46"/>
      <c r="F11" s="47"/>
      <c r="G11" s="47"/>
    </row>
    <row r="12" spans="1:7" s="48" customFormat="1" ht="16.5">
      <c r="A12" s="49"/>
      <c r="B12" s="45"/>
      <c r="C12" s="46"/>
      <c r="D12" s="46"/>
      <c r="E12" s="46"/>
      <c r="F12" s="47"/>
      <c r="G12" s="47"/>
    </row>
    <row r="13" spans="1:7" s="48" customFormat="1" ht="3.75" customHeight="1">
      <c r="A13" s="46"/>
      <c r="B13" s="46"/>
      <c r="C13" s="46"/>
      <c r="D13" s="46"/>
      <c r="E13" s="46"/>
      <c r="F13" s="47"/>
      <c r="G13" s="47"/>
    </row>
    <row r="14" spans="1:7" s="52" customFormat="1" ht="57" customHeight="1">
      <c r="A14" s="50" t="s">
        <v>327</v>
      </c>
      <c r="B14" s="50" t="s">
        <v>1</v>
      </c>
      <c r="C14" s="50" t="s">
        <v>2</v>
      </c>
      <c r="D14" s="51" t="s">
        <v>328</v>
      </c>
      <c r="E14" s="50" t="s">
        <v>329</v>
      </c>
      <c r="F14" s="51" t="s">
        <v>330</v>
      </c>
      <c r="G14" s="51" t="s">
        <v>3</v>
      </c>
    </row>
    <row r="15" spans="1:7" s="55" customFormat="1" ht="16.5">
      <c r="A15" s="150">
        <v>1</v>
      </c>
      <c r="B15" s="151">
        <v>2</v>
      </c>
      <c r="C15" s="151">
        <v>3</v>
      </c>
      <c r="D15" s="151">
        <v>4</v>
      </c>
      <c r="E15" s="151">
        <v>5</v>
      </c>
      <c r="F15" s="151">
        <v>6</v>
      </c>
      <c r="G15" s="151">
        <v>7</v>
      </c>
    </row>
    <row r="16" spans="1:7" s="60" customFormat="1" ht="16.5">
      <c r="A16" s="152"/>
      <c r="B16" s="130"/>
      <c r="C16" s="131" t="s">
        <v>4</v>
      </c>
      <c r="D16" s="153"/>
      <c r="E16" s="229"/>
      <c r="F16" s="58"/>
      <c r="G16" s="59"/>
    </row>
    <row r="17" spans="1:7" s="60" customFormat="1" ht="25.5">
      <c r="A17" s="206">
        <v>1</v>
      </c>
      <c r="B17" s="154"/>
      <c r="C17" s="155" t="s">
        <v>191</v>
      </c>
      <c r="D17" s="156" t="s">
        <v>19</v>
      </c>
      <c r="E17" s="3">
        <v>25</v>
      </c>
      <c r="F17" s="58"/>
      <c r="G17" s="58"/>
    </row>
    <row r="18" spans="1:7" s="60" customFormat="1" ht="16.5">
      <c r="A18" s="207">
        <f aca="true" t="shared" si="0" ref="A18:A26">A17+1</f>
        <v>2</v>
      </c>
      <c r="B18" s="154"/>
      <c r="C18" s="155" t="s">
        <v>285</v>
      </c>
      <c r="D18" s="156" t="s">
        <v>19</v>
      </c>
      <c r="E18" s="3">
        <v>104</v>
      </c>
      <c r="F18" s="58"/>
      <c r="G18" s="58"/>
    </row>
    <row r="19" spans="1:7" s="65" customFormat="1" ht="16.5">
      <c r="A19" s="207">
        <f t="shared" si="0"/>
        <v>3</v>
      </c>
      <c r="B19" s="157"/>
      <c r="C19" s="212" t="s">
        <v>368</v>
      </c>
      <c r="D19" s="153" t="s">
        <v>299</v>
      </c>
      <c r="E19" s="3">
        <v>9089</v>
      </c>
      <c r="F19" s="64"/>
      <c r="G19" s="64"/>
    </row>
    <row r="20" spans="1:7" s="69" customFormat="1" ht="16.5">
      <c r="A20" s="207">
        <f t="shared" si="0"/>
        <v>4</v>
      </c>
      <c r="B20" s="157"/>
      <c r="C20" s="158" t="s">
        <v>286</v>
      </c>
      <c r="D20" s="153" t="s">
        <v>19</v>
      </c>
      <c r="E20" s="3">
        <v>2</v>
      </c>
      <c r="F20" s="68"/>
      <c r="G20" s="68"/>
    </row>
    <row r="21" spans="1:7" s="73" customFormat="1" ht="16.5">
      <c r="A21" s="207">
        <f t="shared" si="0"/>
        <v>5</v>
      </c>
      <c r="B21" s="157"/>
      <c r="C21" s="158" t="s">
        <v>287</v>
      </c>
      <c r="D21" s="153" t="s">
        <v>6</v>
      </c>
      <c r="E21" s="3">
        <v>446</v>
      </c>
      <c r="F21" s="86"/>
      <c r="G21" s="87"/>
    </row>
    <row r="22" spans="1:7" s="73" customFormat="1" ht="16.5">
      <c r="A22" s="207">
        <f t="shared" si="0"/>
        <v>6</v>
      </c>
      <c r="B22" s="157"/>
      <c r="C22" s="158" t="s">
        <v>288</v>
      </c>
      <c r="D22" s="153" t="s">
        <v>299</v>
      </c>
      <c r="E22" s="3">
        <v>190</v>
      </c>
      <c r="F22" s="87"/>
      <c r="G22" s="87"/>
    </row>
    <row r="23" spans="1:7" s="73" customFormat="1" ht="16.5">
      <c r="A23" s="207">
        <f t="shared" si="0"/>
        <v>7</v>
      </c>
      <c r="B23" s="33"/>
      <c r="C23" s="132" t="s">
        <v>289</v>
      </c>
      <c r="D23" s="153" t="s">
        <v>6</v>
      </c>
      <c r="E23" s="3">
        <v>22</v>
      </c>
      <c r="F23" s="87"/>
      <c r="G23" s="87"/>
    </row>
    <row r="24" spans="1:7" s="73" customFormat="1" ht="25.5">
      <c r="A24" s="207">
        <f t="shared" si="0"/>
        <v>8</v>
      </c>
      <c r="B24" s="33"/>
      <c r="C24" s="132" t="s">
        <v>290</v>
      </c>
      <c r="D24" s="153" t="s">
        <v>299</v>
      </c>
      <c r="E24" s="3">
        <v>320</v>
      </c>
      <c r="F24" s="88"/>
      <c r="G24" s="87"/>
    </row>
    <row r="25" spans="1:7" ht="16.5">
      <c r="A25" s="207">
        <f t="shared" si="0"/>
        <v>9</v>
      </c>
      <c r="B25" s="33"/>
      <c r="C25" s="132" t="s">
        <v>17</v>
      </c>
      <c r="D25" s="153" t="s">
        <v>300</v>
      </c>
      <c r="E25" s="3">
        <v>544.8</v>
      </c>
      <c r="F25" s="89"/>
      <c r="G25" s="89"/>
    </row>
    <row r="26" spans="1:7" ht="16.5">
      <c r="A26" s="207">
        <f t="shared" si="0"/>
        <v>10</v>
      </c>
      <c r="B26" s="33"/>
      <c r="C26" s="132" t="s">
        <v>301</v>
      </c>
      <c r="D26" s="153" t="s">
        <v>19</v>
      </c>
      <c r="E26" s="3">
        <v>61</v>
      </c>
      <c r="F26" s="89"/>
      <c r="G26" s="89"/>
    </row>
    <row r="27" spans="1:7" ht="16.5">
      <c r="A27" s="207"/>
      <c r="B27" s="160"/>
      <c r="C27" s="161" t="s">
        <v>347</v>
      </c>
      <c r="D27" s="162"/>
      <c r="E27" s="3">
        <v>0</v>
      </c>
      <c r="F27" s="89"/>
      <c r="G27" s="89"/>
    </row>
    <row r="28" spans="1:7" ht="16.5">
      <c r="A28" s="207"/>
      <c r="B28" s="160"/>
      <c r="C28" s="204" t="s">
        <v>348</v>
      </c>
      <c r="D28" s="162"/>
      <c r="E28" s="3">
        <v>0</v>
      </c>
      <c r="F28" s="89"/>
      <c r="G28" s="89"/>
    </row>
    <row r="29" spans="1:7" ht="38.25">
      <c r="A29" s="207">
        <f>A26+1</f>
        <v>11</v>
      </c>
      <c r="B29" s="152"/>
      <c r="C29" s="132" t="s">
        <v>116</v>
      </c>
      <c r="D29" s="153" t="s">
        <v>299</v>
      </c>
      <c r="E29" s="3">
        <v>18959</v>
      </c>
      <c r="F29" s="89"/>
      <c r="G29" s="89"/>
    </row>
    <row r="30" spans="1:7" ht="25.5">
      <c r="A30" s="207">
        <f aca="true" t="shared" si="1" ref="A30:A38">A29+1</f>
        <v>12</v>
      </c>
      <c r="B30" s="33"/>
      <c r="C30" s="155" t="s">
        <v>192</v>
      </c>
      <c r="D30" s="156" t="s">
        <v>302</v>
      </c>
      <c r="E30" s="3">
        <v>9658</v>
      </c>
      <c r="F30" s="89"/>
      <c r="G30" s="89"/>
    </row>
    <row r="31" spans="1:7" ht="25.5">
      <c r="A31" s="207">
        <f t="shared" si="1"/>
        <v>13</v>
      </c>
      <c r="B31" s="157"/>
      <c r="C31" s="212" t="s">
        <v>461</v>
      </c>
      <c r="D31" s="156" t="s">
        <v>303</v>
      </c>
      <c r="E31" s="3">
        <v>893</v>
      </c>
      <c r="F31" s="89"/>
      <c r="G31" s="89"/>
    </row>
    <row r="32" spans="1:7" ht="25.5">
      <c r="A32" s="207">
        <f>A31+1</f>
        <v>14</v>
      </c>
      <c r="B32" s="157"/>
      <c r="C32" s="212" t="s">
        <v>462</v>
      </c>
      <c r="D32" s="156" t="s">
        <v>303</v>
      </c>
      <c r="E32" s="3">
        <v>94</v>
      </c>
      <c r="F32" s="89"/>
      <c r="G32" s="89"/>
    </row>
    <row r="33" spans="1:7" ht="25.5">
      <c r="A33" s="207">
        <f>A32+1</f>
        <v>15</v>
      </c>
      <c r="B33" s="157"/>
      <c r="C33" s="212" t="s">
        <v>463</v>
      </c>
      <c r="D33" s="156" t="s">
        <v>303</v>
      </c>
      <c r="E33" s="3">
        <v>185.4</v>
      </c>
      <c r="F33" s="89"/>
      <c r="G33" s="89"/>
    </row>
    <row r="34" spans="1:7" ht="16.5">
      <c r="A34" s="207">
        <f>A33+1</f>
        <v>16</v>
      </c>
      <c r="B34" s="157"/>
      <c r="C34" s="158" t="s">
        <v>195</v>
      </c>
      <c r="D34" s="156" t="s">
        <v>303</v>
      </c>
      <c r="E34" s="3">
        <v>540.3</v>
      </c>
      <c r="F34" s="89"/>
      <c r="G34" s="89"/>
    </row>
    <row r="35" spans="1:7" ht="16.5">
      <c r="A35" s="207">
        <f t="shared" si="1"/>
        <v>17</v>
      </c>
      <c r="B35" s="157"/>
      <c r="C35" s="158" t="s">
        <v>194</v>
      </c>
      <c r="D35" s="156" t="s">
        <v>303</v>
      </c>
      <c r="E35" s="3">
        <v>783.9</v>
      </c>
      <c r="F35" s="89"/>
      <c r="G35" s="89"/>
    </row>
    <row r="36" spans="1:7" ht="16.5">
      <c r="A36" s="207">
        <f t="shared" si="1"/>
        <v>18</v>
      </c>
      <c r="B36" s="157"/>
      <c r="C36" s="158" t="s">
        <v>193</v>
      </c>
      <c r="D36" s="153" t="s">
        <v>299</v>
      </c>
      <c r="E36" s="3">
        <v>5078</v>
      </c>
      <c r="F36" s="89"/>
      <c r="G36" s="89"/>
    </row>
    <row r="37" spans="1:7" ht="16.5">
      <c r="A37" s="207">
        <f t="shared" si="1"/>
        <v>19</v>
      </c>
      <c r="B37" s="157"/>
      <c r="C37" s="158" t="s">
        <v>291</v>
      </c>
      <c r="D37" s="156" t="s">
        <v>303</v>
      </c>
      <c r="E37" s="3">
        <v>20</v>
      </c>
      <c r="F37" s="89"/>
      <c r="G37" s="89"/>
    </row>
    <row r="38" spans="1:7" ht="16.5">
      <c r="A38" s="207">
        <f t="shared" si="1"/>
        <v>20</v>
      </c>
      <c r="B38" s="33"/>
      <c r="C38" s="132" t="s">
        <v>464</v>
      </c>
      <c r="D38" s="153" t="s">
        <v>300</v>
      </c>
      <c r="E38" s="3">
        <v>2496.6</v>
      </c>
      <c r="F38" s="89"/>
      <c r="G38" s="89"/>
    </row>
    <row r="39" spans="1:7" ht="25.5">
      <c r="A39" s="207"/>
      <c r="B39" s="160"/>
      <c r="C39" s="205" t="s">
        <v>349</v>
      </c>
      <c r="D39" s="162"/>
      <c r="E39" s="3">
        <v>0</v>
      </c>
      <c r="F39" s="89"/>
      <c r="G39" s="89"/>
    </row>
    <row r="40" spans="1:7" ht="16.5">
      <c r="A40" s="207">
        <f>A38+1</f>
        <v>21</v>
      </c>
      <c r="B40" s="157"/>
      <c r="C40" s="158" t="s">
        <v>101</v>
      </c>
      <c r="D40" s="164" t="s">
        <v>302</v>
      </c>
      <c r="E40" s="3">
        <v>2001</v>
      </c>
      <c r="F40" s="89"/>
      <c r="G40" s="89"/>
    </row>
    <row r="41" spans="1:7" ht="38.25">
      <c r="A41" s="207">
        <f>A40+1</f>
        <v>22</v>
      </c>
      <c r="B41" s="157"/>
      <c r="C41" s="158" t="s">
        <v>196</v>
      </c>
      <c r="D41" s="153" t="s">
        <v>299</v>
      </c>
      <c r="E41" s="3">
        <f>E40</f>
        <v>2001</v>
      </c>
      <c r="F41" s="89"/>
      <c r="G41" s="89"/>
    </row>
    <row r="42" spans="1:7" ht="16.5">
      <c r="A42" s="207"/>
      <c r="B42" s="157"/>
      <c r="C42" s="165" t="s">
        <v>119</v>
      </c>
      <c r="D42" s="153" t="s">
        <v>300</v>
      </c>
      <c r="E42" s="3">
        <f>E41*0.15*1.05</f>
        <v>315.16</v>
      </c>
      <c r="F42" s="89"/>
      <c r="G42" s="89"/>
    </row>
    <row r="43" spans="1:7" ht="25.5">
      <c r="A43" s="207">
        <f>A41+1</f>
        <v>23</v>
      </c>
      <c r="B43" s="157"/>
      <c r="C43" s="158" t="s">
        <v>197</v>
      </c>
      <c r="D43" s="153" t="s">
        <v>299</v>
      </c>
      <c r="E43" s="3">
        <v>2001</v>
      </c>
      <c r="F43" s="89"/>
      <c r="G43" s="89"/>
    </row>
    <row r="44" spans="1:7" ht="16.5">
      <c r="A44" s="207"/>
      <c r="B44" s="157"/>
      <c r="C44" s="165" t="s">
        <v>117</v>
      </c>
      <c r="D44" s="153" t="s">
        <v>300</v>
      </c>
      <c r="E44" s="3">
        <f>E43*0.063</f>
        <v>126.06</v>
      </c>
      <c r="F44" s="89"/>
      <c r="G44" s="89"/>
    </row>
    <row r="45" spans="1:7" ht="16.5">
      <c r="A45" s="207"/>
      <c r="B45" s="33"/>
      <c r="C45" s="33" t="s">
        <v>14</v>
      </c>
      <c r="D45" s="153" t="s">
        <v>15</v>
      </c>
      <c r="E45" s="3">
        <f>E43*0.95</f>
        <v>1900.95</v>
      </c>
      <c r="F45" s="89"/>
      <c r="G45" s="89"/>
    </row>
    <row r="46" spans="1:7" ht="25.5">
      <c r="A46" s="207">
        <f>A43+1</f>
        <v>24</v>
      </c>
      <c r="B46" s="157"/>
      <c r="C46" s="158" t="s">
        <v>198</v>
      </c>
      <c r="D46" s="164" t="s">
        <v>302</v>
      </c>
      <c r="E46" s="3">
        <v>2001</v>
      </c>
      <c r="F46" s="89"/>
      <c r="G46" s="89"/>
    </row>
    <row r="47" spans="1:7" ht="16.5">
      <c r="A47" s="207"/>
      <c r="B47" s="157"/>
      <c r="C47" s="165" t="s">
        <v>182</v>
      </c>
      <c r="D47" s="164" t="s">
        <v>199</v>
      </c>
      <c r="E47" s="3">
        <v>2001</v>
      </c>
      <c r="F47" s="89"/>
      <c r="G47" s="89"/>
    </row>
    <row r="48" spans="1:7" ht="16.5">
      <c r="A48" s="207">
        <f>A46+1</f>
        <v>25</v>
      </c>
      <c r="B48" s="157"/>
      <c r="C48" s="166" t="s">
        <v>200</v>
      </c>
      <c r="D48" s="167" t="s">
        <v>6</v>
      </c>
      <c r="E48" s="3">
        <v>1066</v>
      </c>
      <c r="F48" s="89"/>
      <c r="G48" s="89"/>
    </row>
    <row r="49" spans="1:7" ht="25.5">
      <c r="A49" s="207"/>
      <c r="B49" s="157"/>
      <c r="C49" s="168" t="s">
        <v>445</v>
      </c>
      <c r="D49" s="169" t="s">
        <v>6</v>
      </c>
      <c r="E49" s="3">
        <f>1066-240</f>
        <v>826</v>
      </c>
      <c r="F49" s="89"/>
      <c r="G49" s="89"/>
    </row>
    <row r="50" spans="1:7" ht="16.5">
      <c r="A50" s="207"/>
      <c r="B50" s="157"/>
      <c r="C50" s="168" t="s">
        <v>120</v>
      </c>
      <c r="D50" s="164" t="s">
        <v>303</v>
      </c>
      <c r="E50" s="3">
        <f>E49*0.02</f>
        <v>16.52</v>
      </c>
      <c r="F50" s="89"/>
      <c r="G50" s="89"/>
    </row>
    <row r="51" spans="1:7" ht="16.5">
      <c r="A51" s="207"/>
      <c r="B51" s="157"/>
      <c r="C51" s="170"/>
      <c r="D51" s="164"/>
      <c r="E51" s="3"/>
      <c r="F51" s="89"/>
      <c r="G51" s="89"/>
    </row>
    <row r="52" spans="1:7" ht="16.5">
      <c r="A52" s="207"/>
      <c r="B52" s="160"/>
      <c r="C52" s="205" t="s">
        <v>350</v>
      </c>
      <c r="D52" s="162"/>
      <c r="E52" s="3">
        <v>0</v>
      </c>
      <c r="F52" s="89"/>
      <c r="G52" s="89"/>
    </row>
    <row r="53" spans="1:7" ht="16.5">
      <c r="A53" s="207">
        <f>A48+1</f>
        <v>26</v>
      </c>
      <c r="B53" s="157"/>
      <c r="C53" s="158" t="s">
        <v>101</v>
      </c>
      <c r="D53" s="164" t="s">
        <v>302</v>
      </c>
      <c r="E53" s="3">
        <v>2010</v>
      </c>
      <c r="F53" s="89"/>
      <c r="G53" s="89"/>
    </row>
    <row r="54" spans="1:7" ht="38.25">
      <c r="A54" s="207">
        <f>A53+1</f>
        <v>27</v>
      </c>
      <c r="B54" s="157"/>
      <c r="C54" s="158" t="s">
        <v>118</v>
      </c>
      <c r="D54" s="153" t="s">
        <v>299</v>
      </c>
      <c r="E54" s="3">
        <v>2010</v>
      </c>
      <c r="F54" s="89"/>
      <c r="G54" s="89"/>
    </row>
    <row r="55" spans="1:7" ht="16.5">
      <c r="A55" s="207"/>
      <c r="B55" s="157"/>
      <c r="C55" s="165" t="s">
        <v>119</v>
      </c>
      <c r="D55" s="153" t="s">
        <v>300</v>
      </c>
      <c r="E55" s="3">
        <v>527.6</v>
      </c>
      <c r="F55" s="89"/>
      <c r="G55" s="89"/>
    </row>
    <row r="56" spans="1:7" ht="25.5">
      <c r="A56" s="207">
        <f>A54+1</f>
        <v>28</v>
      </c>
      <c r="B56" s="157"/>
      <c r="C56" s="158" t="s">
        <v>197</v>
      </c>
      <c r="D56" s="153" t="s">
        <v>299</v>
      </c>
      <c r="E56" s="3">
        <v>2010</v>
      </c>
      <c r="F56" s="89"/>
      <c r="G56" s="89"/>
    </row>
    <row r="57" spans="1:7" ht="16.5">
      <c r="A57" s="207"/>
      <c r="B57" s="157"/>
      <c r="C57" s="165" t="s">
        <v>117</v>
      </c>
      <c r="D57" s="153" t="s">
        <v>300</v>
      </c>
      <c r="E57" s="3">
        <v>126.6</v>
      </c>
      <c r="F57" s="89"/>
      <c r="G57" s="89"/>
    </row>
    <row r="58" spans="1:7" ht="16.5">
      <c r="A58" s="207"/>
      <c r="B58" s="33"/>
      <c r="C58" s="33" t="s">
        <v>14</v>
      </c>
      <c r="D58" s="153" t="s">
        <v>15</v>
      </c>
      <c r="E58" s="3">
        <v>1899</v>
      </c>
      <c r="F58" s="89"/>
      <c r="G58" s="89"/>
    </row>
    <row r="59" spans="1:7" ht="25.5">
      <c r="A59" s="207">
        <f>A56+1</f>
        <v>29</v>
      </c>
      <c r="B59" s="157"/>
      <c r="C59" s="158" t="s">
        <v>201</v>
      </c>
      <c r="D59" s="164" t="s">
        <v>302</v>
      </c>
      <c r="E59" s="3">
        <v>2010</v>
      </c>
      <c r="F59" s="89"/>
      <c r="G59" s="89"/>
    </row>
    <row r="60" spans="1:7" ht="16.5">
      <c r="A60" s="207"/>
      <c r="B60" s="157"/>
      <c r="C60" s="165" t="s">
        <v>202</v>
      </c>
      <c r="D60" s="164" t="s">
        <v>302</v>
      </c>
      <c r="E60" s="3">
        <v>2010</v>
      </c>
      <c r="F60" s="89"/>
      <c r="G60" s="89"/>
    </row>
    <row r="61" spans="1:7" ht="16.5">
      <c r="A61" s="207"/>
      <c r="B61" s="152"/>
      <c r="C61" s="205" t="s">
        <v>351</v>
      </c>
      <c r="D61" s="167"/>
      <c r="E61" s="3">
        <v>0</v>
      </c>
      <c r="F61" s="89"/>
      <c r="G61" s="89"/>
    </row>
    <row r="62" spans="1:7" ht="16.5">
      <c r="A62" s="207">
        <f>A59+1</f>
        <v>30</v>
      </c>
      <c r="B62" s="152"/>
      <c r="C62" s="155" t="s">
        <v>203</v>
      </c>
      <c r="D62" s="156" t="s">
        <v>302</v>
      </c>
      <c r="E62" s="3">
        <v>5</v>
      </c>
      <c r="F62" s="89"/>
      <c r="G62" s="89"/>
    </row>
    <row r="63" spans="1:7" ht="16.5">
      <c r="A63" s="207"/>
      <c r="B63" s="152"/>
      <c r="C63" s="205" t="s">
        <v>352</v>
      </c>
      <c r="D63" s="167"/>
      <c r="E63" s="3">
        <v>0</v>
      </c>
      <c r="F63" s="89"/>
      <c r="G63" s="89"/>
    </row>
    <row r="64" spans="1:7" ht="16.5">
      <c r="A64" s="207">
        <f>A62+1</f>
        <v>31</v>
      </c>
      <c r="B64" s="152"/>
      <c r="C64" s="155" t="s">
        <v>101</v>
      </c>
      <c r="D64" s="156" t="s">
        <v>302</v>
      </c>
      <c r="E64" s="3">
        <v>2880</v>
      </c>
      <c r="F64" s="89"/>
      <c r="G64" s="89"/>
    </row>
    <row r="65" spans="1:7" ht="38.25">
      <c r="A65" s="207">
        <f>A64+1</f>
        <v>32</v>
      </c>
      <c r="B65" s="152"/>
      <c r="C65" s="155" t="s">
        <v>123</v>
      </c>
      <c r="D65" s="156" t="s">
        <v>302</v>
      </c>
      <c r="E65" s="3">
        <f>E64</f>
        <v>2880</v>
      </c>
      <c r="F65" s="89"/>
      <c r="G65" s="89"/>
    </row>
    <row r="66" spans="1:7" ht="25.5">
      <c r="A66" s="207"/>
      <c r="B66" s="152"/>
      <c r="C66" s="230" t="s">
        <v>446</v>
      </c>
      <c r="D66" s="156" t="s">
        <v>303</v>
      </c>
      <c r="E66" s="3">
        <f>E65*0.2*1.1-480</f>
        <v>153.6</v>
      </c>
      <c r="F66" s="89"/>
      <c r="G66" s="89"/>
    </row>
    <row r="67" spans="1:7" ht="16.5">
      <c r="A67" s="207">
        <f>A65+1</f>
        <v>33</v>
      </c>
      <c r="B67" s="152"/>
      <c r="C67" s="203" t="s">
        <v>345</v>
      </c>
      <c r="D67" s="156" t="s">
        <v>199</v>
      </c>
      <c r="E67" s="3">
        <f>E64</f>
        <v>2880</v>
      </c>
      <c r="F67" s="89"/>
      <c r="G67" s="89"/>
    </row>
    <row r="68" spans="1:7" ht="38.25">
      <c r="A68" s="207">
        <f>A67+1</f>
        <v>34</v>
      </c>
      <c r="B68" s="152"/>
      <c r="C68" s="155" t="s">
        <v>125</v>
      </c>
      <c r="D68" s="156" t="s">
        <v>302</v>
      </c>
      <c r="E68" s="3">
        <f>E64</f>
        <v>2880</v>
      </c>
      <c r="F68" s="89"/>
      <c r="G68" s="89"/>
    </row>
    <row r="69" spans="1:7" ht="16.5">
      <c r="A69" s="207"/>
      <c r="B69" s="152"/>
      <c r="C69" s="172" t="s">
        <v>119</v>
      </c>
      <c r="D69" s="156" t="s">
        <v>303</v>
      </c>
      <c r="E69" s="3">
        <f>E68*0.06*1.05</f>
        <v>181.44</v>
      </c>
      <c r="F69" s="89"/>
      <c r="G69" s="89"/>
    </row>
    <row r="70" spans="1:7" ht="38.25">
      <c r="A70" s="207">
        <f>A68+1</f>
        <v>35</v>
      </c>
      <c r="B70" s="152"/>
      <c r="C70" s="155" t="s">
        <v>346</v>
      </c>
      <c r="D70" s="156" t="s">
        <v>302</v>
      </c>
      <c r="E70" s="3">
        <f>E64</f>
        <v>2880</v>
      </c>
      <c r="F70" s="89"/>
      <c r="G70" s="89"/>
    </row>
    <row r="71" spans="1:7" ht="16.5">
      <c r="A71" s="207"/>
      <c r="B71" s="152"/>
      <c r="C71" s="205" t="s">
        <v>355</v>
      </c>
      <c r="D71" s="167"/>
      <c r="E71" s="3"/>
      <c r="F71" s="89"/>
      <c r="G71" s="89"/>
    </row>
    <row r="72" spans="1:7" ht="16.5">
      <c r="A72" s="207">
        <f>A70+1</f>
        <v>36</v>
      </c>
      <c r="B72" s="152"/>
      <c r="C72" s="155" t="s">
        <v>101</v>
      </c>
      <c r="D72" s="156" t="s">
        <v>302</v>
      </c>
      <c r="E72" s="3">
        <v>816</v>
      </c>
      <c r="F72" s="89"/>
      <c r="G72" s="89"/>
    </row>
    <row r="73" spans="1:7" ht="38.25">
      <c r="A73" s="207">
        <f>A72+1</f>
        <v>37</v>
      </c>
      <c r="B73" s="152"/>
      <c r="C73" s="155" t="s">
        <v>126</v>
      </c>
      <c r="D73" s="156" t="s">
        <v>302</v>
      </c>
      <c r="E73" s="3">
        <v>816</v>
      </c>
      <c r="F73" s="89"/>
      <c r="G73" s="89"/>
    </row>
    <row r="74" spans="1:7" ht="16.5">
      <c r="A74" s="207"/>
      <c r="B74" s="152"/>
      <c r="C74" s="172" t="s">
        <v>119</v>
      </c>
      <c r="D74" s="156" t="s">
        <v>303</v>
      </c>
      <c r="E74" s="3">
        <f>E73*0.06*1.05</f>
        <v>51.41</v>
      </c>
      <c r="F74" s="89"/>
      <c r="G74" s="89"/>
    </row>
    <row r="75" spans="1:7" ht="25.5">
      <c r="A75" s="207">
        <f>A73+1</f>
        <v>38</v>
      </c>
      <c r="B75" s="157"/>
      <c r="C75" s="158" t="s">
        <v>127</v>
      </c>
      <c r="D75" s="153" t="s">
        <v>299</v>
      </c>
      <c r="E75" s="3">
        <v>816</v>
      </c>
      <c r="F75" s="89"/>
      <c r="G75" s="89"/>
    </row>
    <row r="76" spans="1:7" ht="51">
      <c r="A76" s="207">
        <f>A75+1</f>
        <v>39</v>
      </c>
      <c r="B76" s="152"/>
      <c r="C76" s="231" t="s">
        <v>447</v>
      </c>
      <c r="D76" s="156" t="s">
        <v>302</v>
      </c>
      <c r="E76" s="3">
        <v>816</v>
      </c>
      <c r="F76" s="89"/>
      <c r="G76" s="89"/>
    </row>
    <row r="77" spans="1:7" ht="16.5">
      <c r="A77" s="207"/>
      <c r="B77" s="152"/>
      <c r="C77" s="205" t="s">
        <v>356</v>
      </c>
      <c r="D77" s="156"/>
      <c r="E77" s="3"/>
      <c r="F77" s="89"/>
      <c r="G77" s="89"/>
    </row>
    <row r="78" spans="1:7" ht="16.5">
      <c r="A78" s="207">
        <f>A76+1</f>
        <v>40</v>
      </c>
      <c r="B78" s="152"/>
      <c r="C78" s="155" t="s">
        <v>101</v>
      </c>
      <c r="D78" s="156" t="s">
        <v>302</v>
      </c>
      <c r="E78" s="3">
        <v>674</v>
      </c>
      <c r="F78" s="89"/>
      <c r="G78" s="89"/>
    </row>
    <row r="79" spans="1:7" ht="38.25">
      <c r="A79" s="207"/>
      <c r="B79" s="152"/>
      <c r="C79" s="155" t="s">
        <v>126</v>
      </c>
      <c r="D79" s="156" t="s">
        <v>302</v>
      </c>
      <c r="E79" s="3">
        <v>674</v>
      </c>
      <c r="F79" s="89"/>
      <c r="G79" s="89"/>
    </row>
    <row r="80" spans="1:7" ht="16.5">
      <c r="A80" s="207">
        <f>A78+1</f>
        <v>41</v>
      </c>
      <c r="B80" s="152"/>
      <c r="C80" s="172" t="s">
        <v>119</v>
      </c>
      <c r="D80" s="156" t="s">
        <v>357</v>
      </c>
      <c r="E80" s="3">
        <f>E79*0.06*1.05</f>
        <v>42.46</v>
      </c>
      <c r="F80" s="89"/>
      <c r="G80" s="89"/>
    </row>
    <row r="81" spans="1:7" ht="38.25">
      <c r="A81" s="207">
        <f>A80+1</f>
        <v>42</v>
      </c>
      <c r="B81" s="152"/>
      <c r="C81" s="155" t="s">
        <v>123</v>
      </c>
      <c r="D81" s="156" t="s">
        <v>302</v>
      </c>
      <c r="E81" s="3">
        <v>674</v>
      </c>
      <c r="F81" s="89"/>
      <c r="G81" s="89"/>
    </row>
    <row r="82" spans="1:7" ht="16.5">
      <c r="A82" s="206"/>
      <c r="B82" s="152"/>
      <c r="C82" s="172" t="s">
        <v>124</v>
      </c>
      <c r="D82" s="156" t="s">
        <v>367</v>
      </c>
      <c r="E82" s="202">
        <f>E81*0.2*1.1</f>
        <v>148.28</v>
      </c>
      <c r="F82" s="89"/>
      <c r="G82" s="89"/>
    </row>
    <row r="83" spans="1:7" ht="16.5">
      <c r="A83" s="206">
        <f>A81+1</f>
        <v>43</v>
      </c>
      <c r="B83" s="209"/>
      <c r="C83" s="203" t="s">
        <v>345</v>
      </c>
      <c r="D83" s="156" t="s">
        <v>302</v>
      </c>
      <c r="E83" s="202">
        <v>674</v>
      </c>
      <c r="F83" s="89"/>
      <c r="G83" s="89"/>
    </row>
    <row r="84" spans="1:7" ht="38.25">
      <c r="A84" s="206">
        <f>A83+1</f>
        <v>44</v>
      </c>
      <c r="B84" s="152"/>
      <c r="C84" s="155" t="s">
        <v>411</v>
      </c>
      <c r="D84" s="156" t="s">
        <v>302</v>
      </c>
      <c r="E84" s="202">
        <v>674</v>
      </c>
      <c r="F84" s="89"/>
      <c r="G84" s="89"/>
    </row>
    <row r="85" spans="1:7" ht="36.75" customHeight="1">
      <c r="A85" s="206"/>
      <c r="B85" s="152"/>
      <c r="C85" s="241" t="s">
        <v>452</v>
      </c>
      <c r="D85" s="156"/>
      <c r="E85" s="202"/>
      <c r="F85" s="89"/>
      <c r="G85" s="89"/>
    </row>
    <row r="86" spans="1:7" ht="16.5">
      <c r="A86" s="207"/>
      <c r="B86" s="160"/>
      <c r="C86" s="161" t="s">
        <v>353</v>
      </c>
      <c r="D86" s="173"/>
      <c r="E86" s="3">
        <v>0</v>
      </c>
      <c r="F86" s="89"/>
      <c r="G86" s="89"/>
    </row>
    <row r="87" spans="1:7" ht="16.5">
      <c r="A87" s="207"/>
      <c r="B87" s="160"/>
      <c r="C87" s="205" t="s">
        <v>354</v>
      </c>
      <c r="D87" s="174"/>
      <c r="E87" s="3">
        <v>0</v>
      </c>
      <c r="F87" s="89"/>
      <c r="G87" s="89"/>
    </row>
    <row r="88" spans="1:7" ht="25.5">
      <c r="A88" s="207">
        <f>A84+1</f>
        <v>45</v>
      </c>
      <c r="B88" s="157"/>
      <c r="C88" s="158" t="s">
        <v>128</v>
      </c>
      <c r="D88" s="164" t="s">
        <v>302</v>
      </c>
      <c r="E88" s="3">
        <v>10674</v>
      </c>
      <c r="F88" s="89"/>
      <c r="G88" s="89"/>
    </row>
    <row r="89" spans="1:7" ht="16.5">
      <c r="A89" s="207"/>
      <c r="B89" s="157"/>
      <c r="C89" s="175" t="s">
        <v>129</v>
      </c>
      <c r="D89" s="164" t="s">
        <v>303</v>
      </c>
      <c r="E89" s="3">
        <v>1448.7</v>
      </c>
      <c r="F89" s="89"/>
      <c r="G89" s="89"/>
    </row>
    <row r="90" spans="1:7" ht="16.5">
      <c r="A90" s="207"/>
      <c r="B90" s="157"/>
      <c r="C90" s="175" t="s">
        <v>130</v>
      </c>
      <c r="D90" s="164" t="s">
        <v>303</v>
      </c>
      <c r="E90" s="3">
        <f>E88*0.15-E89</f>
        <v>152.4</v>
      </c>
      <c r="F90" s="89"/>
      <c r="G90" s="89"/>
    </row>
    <row r="91" spans="1:7" ht="16.5">
      <c r="A91" s="207"/>
      <c r="B91" s="157"/>
      <c r="C91" s="8" t="s">
        <v>131</v>
      </c>
      <c r="D91" s="176" t="s">
        <v>15</v>
      </c>
      <c r="E91" s="3">
        <f>E88*0.04</f>
        <v>426.96</v>
      </c>
      <c r="F91" s="89"/>
      <c r="G91" s="89"/>
    </row>
    <row r="92" spans="1:7" ht="16.5">
      <c r="A92" s="207"/>
      <c r="B92" s="130"/>
      <c r="C92" s="205" t="s">
        <v>412</v>
      </c>
      <c r="D92" s="153"/>
      <c r="E92" s="3">
        <v>0</v>
      </c>
      <c r="F92" s="89"/>
      <c r="G92" s="89"/>
    </row>
    <row r="93" spans="1:7" ht="16.5">
      <c r="A93" s="207">
        <f>A88+1</f>
        <v>46</v>
      </c>
      <c r="B93" s="152"/>
      <c r="C93" s="155" t="s">
        <v>101</v>
      </c>
      <c r="D93" s="156" t="s">
        <v>302</v>
      </c>
      <c r="E93" s="3">
        <v>41</v>
      </c>
      <c r="F93" s="89"/>
      <c r="G93" s="89"/>
    </row>
    <row r="94" spans="1:7" ht="25.5">
      <c r="A94" s="207">
        <f>A93+1</f>
        <v>47</v>
      </c>
      <c r="B94" s="157"/>
      <c r="C94" s="158" t="s">
        <v>292</v>
      </c>
      <c r="D94" s="164" t="s">
        <v>302</v>
      </c>
      <c r="E94" s="3">
        <v>41</v>
      </c>
      <c r="F94" s="89"/>
      <c r="G94" s="89"/>
    </row>
    <row r="95" spans="1:7" ht="16.5">
      <c r="A95" s="207"/>
      <c r="B95" s="157"/>
      <c r="C95" s="175" t="s">
        <v>130</v>
      </c>
      <c r="D95" s="164" t="s">
        <v>303</v>
      </c>
      <c r="E95" s="3">
        <f>E93*0.15</f>
        <v>6.15</v>
      </c>
      <c r="F95" s="89"/>
      <c r="G95" s="89"/>
    </row>
    <row r="96" spans="1:7" ht="16.5">
      <c r="A96" s="207">
        <f>A94+1</f>
        <v>48</v>
      </c>
      <c r="B96" s="157"/>
      <c r="C96" s="177" t="s">
        <v>204</v>
      </c>
      <c r="D96" s="167" t="s">
        <v>19</v>
      </c>
      <c r="E96" s="3">
        <v>40</v>
      </c>
      <c r="F96" s="89"/>
      <c r="G96" s="89"/>
    </row>
    <row r="97" spans="1:7" ht="16.5">
      <c r="A97" s="207"/>
      <c r="B97" s="160"/>
      <c r="C97" s="161" t="s">
        <v>358</v>
      </c>
      <c r="D97" s="162"/>
      <c r="E97" s="3">
        <v>0</v>
      </c>
      <c r="F97" s="89"/>
      <c r="G97" s="89"/>
    </row>
    <row r="98" spans="1:7" ht="16.5">
      <c r="A98" s="207">
        <f>A96+1</f>
        <v>49</v>
      </c>
      <c r="B98" s="157"/>
      <c r="C98" s="158" t="s">
        <v>133</v>
      </c>
      <c r="D98" s="164" t="s">
        <v>19</v>
      </c>
      <c r="E98" s="3">
        <v>2</v>
      </c>
      <c r="F98" s="89"/>
      <c r="G98" s="89"/>
    </row>
    <row r="99" spans="1:7" ht="16.5">
      <c r="A99" s="207">
        <f>A98+1</f>
        <v>50</v>
      </c>
      <c r="B99" s="157"/>
      <c r="C99" s="158" t="s">
        <v>205</v>
      </c>
      <c r="D99" s="164" t="s">
        <v>19</v>
      </c>
      <c r="E99" s="3">
        <v>3</v>
      </c>
      <c r="F99" s="89"/>
      <c r="G99" s="89"/>
    </row>
    <row r="100" spans="1:7" ht="16.5">
      <c r="A100" s="207"/>
      <c r="B100" s="159"/>
      <c r="C100" s="163" t="s">
        <v>359</v>
      </c>
      <c r="D100" s="178"/>
      <c r="E100" s="3">
        <v>0</v>
      </c>
      <c r="F100" s="89"/>
      <c r="G100" s="89"/>
    </row>
    <row r="101" spans="1:7" ht="25.5">
      <c r="A101" s="207">
        <f>A99+1</f>
        <v>51</v>
      </c>
      <c r="B101" s="160"/>
      <c r="C101" s="222" t="s">
        <v>413</v>
      </c>
      <c r="D101" s="167" t="s">
        <v>9</v>
      </c>
      <c r="E101" s="3">
        <v>4</v>
      </c>
      <c r="F101" s="89"/>
      <c r="G101" s="89"/>
    </row>
    <row r="102" spans="1:7" ht="25.5">
      <c r="A102" s="207">
        <f>A101+1</f>
        <v>52</v>
      </c>
      <c r="B102" s="160"/>
      <c r="C102" s="222" t="s">
        <v>414</v>
      </c>
      <c r="D102" s="167" t="s">
        <v>9</v>
      </c>
      <c r="E102" s="3">
        <v>4</v>
      </c>
      <c r="F102" s="89"/>
      <c r="G102" s="89"/>
    </row>
    <row r="103" spans="1:7" ht="38.25">
      <c r="A103" s="207">
        <f>A102+1</f>
        <v>53</v>
      </c>
      <c r="B103" s="157"/>
      <c r="C103" s="222" t="s">
        <v>415</v>
      </c>
      <c r="D103" s="167" t="s">
        <v>9</v>
      </c>
      <c r="E103" s="3">
        <v>2</v>
      </c>
      <c r="F103" s="89"/>
      <c r="G103" s="89"/>
    </row>
    <row r="104" spans="1:7" ht="16.5">
      <c r="A104" s="207"/>
      <c r="B104" s="152"/>
      <c r="C104" s="179" t="s">
        <v>360</v>
      </c>
      <c r="D104" s="156"/>
      <c r="E104" s="3">
        <v>0</v>
      </c>
      <c r="F104" s="89"/>
      <c r="G104" s="89"/>
    </row>
    <row r="105" spans="1:7" ht="16.5">
      <c r="A105" s="207">
        <f>A103+1</f>
        <v>54</v>
      </c>
      <c r="B105" s="33"/>
      <c r="C105" s="132" t="s">
        <v>137</v>
      </c>
      <c r="D105" s="153" t="s">
        <v>300</v>
      </c>
      <c r="E105" s="3">
        <v>6</v>
      </c>
      <c r="F105" s="89"/>
      <c r="G105" s="89"/>
    </row>
    <row r="106" spans="1:7" ht="16.5">
      <c r="A106" s="207">
        <f>A105+1</f>
        <v>55</v>
      </c>
      <c r="B106" s="152"/>
      <c r="C106" s="155" t="s">
        <v>101</v>
      </c>
      <c r="D106" s="180" t="s">
        <v>302</v>
      </c>
      <c r="E106" s="3">
        <v>5</v>
      </c>
      <c r="F106" s="89"/>
      <c r="G106" s="89"/>
    </row>
    <row r="107" spans="1:7" ht="38.25">
      <c r="A107" s="207">
        <f>A106+1</f>
        <v>56</v>
      </c>
      <c r="B107" s="152"/>
      <c r="C107" s="155" t="s">
        <v>134</v>
      </c>
      <c r="D107" s="156" t="s">
        <v>302</v>
      </c>
      <c r="E107" s="3">
        <v>5</v>
      </c>
      <c r="F107" s="89"/>
      <c r="G107" s="89"/>
    </row>
    <row r="108" spans="1:7" ht="16.5">
      <c r="A108" s="207"/>
      <c r="B108" s="152"/>
      <c r="C108" s="172" t="s">
        <v>119</v>
      </c>
      <c r="D108" s="156" t="s">
        <v>303</v>
      </c>
      <c r="E108" s="3">
        <v>0.5</v>
      </c>
      <c r="F108" s="89"/>
      <c r="G108" s="89"/>
    </row>
    <row r="109" spans="1:7" ht="16.5">
      <c r="A109" s="207"/>
      <c r="B109" s="181"/>
      <c r="C109" s="182" t="s">
        <v>27</v>
      </c>
      <c r="D109" s="15" t="s">
        <v>28</v>
      </c>
      <c r="E109" s="3">
        <v>2</v>
      </c>
      <c r="F109" s="89"/>
      <c r="G109" s="89"/>
    </row>
    <row r="110" spans="1:7" ht="25.5">
      <c r="A110" s="207">
        <f>A107+1</f>
        <v>57</v>
      </c>
      <c r="B110" s="183"/>
      <c r="C110" s="184" t="s">
        <v>206</v>
      </c>
      <c r="D110" s="180" t="s">
        <v>302</v>
      </c>
      <c r="E110" s="3">
        <v>7.2</v>
      </c>
      <c r="F110" s="89"/>
      <c r="G110" s="89"/>
    </row>
    <row r="111" spans="1:7" ht="16.5">
      <c r="A111" s="207"/>
      <c r="B111" s="183"/>
      <c r="C111" s="185" t="s">
        <v>135</v>
      </c>
      <c r="D111" s="180" t="s">
        <v>302</v>
      </c>
      <c r="E111" s="3">
        <v>7.2</v>
      </c>
      <c r="F111" s="89"/>
      <c r="G111" s="89"/>
    </row>
    <row r="112" spans="1:7" ht="16.5">
      <c r="A112" s="207"/>
      <c r="B112" s="183"/>
      <c r="C112" s="186" t="s">
        <v>136</v>
      </c>
      <c r="D112" s="156" t="s">
        <v>303</v>
      </c>
      <c r="E112" s="3">
        <v>0.1</v>
      </c>
      <c r="F112" s="89"/>
      <c r="G112" s="89"/>
    </row>
    <row r="113" spans="1:7" ht="25.5">
      <c r="A113" s="207">
        <f>A110+1</f>
        <v>58</v>
      </c>
      <c r="B113" s="183"/>
      <c r="C113" s="187" t="s">
        <v>207</v>
      </c>
      <c r="D113" s="156" t="s">
        <v>303</v>
      </c>
      <c r="E113" s="3">
        <v>3</v>
      </c>
      <c r="F113" s="89"/>
      <c r="G113" s="89"/>
    </row>
    <row r="114" spans="1:7" ht="16.5">
      <c r="A114" s="207"/>
      <c r="B114" s="183"/>
      <c r="C114" s="185" t="s">
        <v>120</v>
      </c>
      <c r="D114" s="156" t="s">
        <v>303</v>
      </c>
      <c r="E114" s="3">
        <v>3.2</v>
      </c>
      <c r="F114" s="89"/>
      <c r="G114" s="89"/>
    </row>
    <row r="115" spans="1:7" ht="16.5">
      <c r="A115" s="207"/>
      <c r="B115" s="183"/>
      <c r="C115" s="185" t="s">
        <v>121</v>
      </c>
      <c r="D115" s="188" t="s">
        <v>122</v>
      </c>
      <c r="E115" s="3">
        <v>1</v>
      </c>
      <c r="F115" s="89"/>
      <c r="G115" s="89"/>
    </row>
    <row r="116" spans="1:7" ht="25.5">
      <c r="A116" s="207">
        <f>A113+1</f>
        <v>59</v>
      </c>
      <c r="B116" s="157"/>
      <c r="C116" s="222" t="s">
        <v>416</v>
      </c>
      <c r="D116" s="167" t="s">
        <v>9</v>
      </c>
      <c r="E116" s="3">
        <v>3</v>
      </c>
      <c r="F116" s="89"/>
      <c r="G116" s="89"/>
    </row>
    <row r="117" spans="1:7" ht="16.5">
      <c r="A117" s="207"/>
      <c r="B117" s="152"/>
      <c r="C117" s="179" t="s">
        <v>361</v>
      </c>
      <c r="D117" s="156"/>
      <c r="E117" s="3">
        <v>0</v>
      </c>
      <c r="F117" s="89"/>
      <c r="G117" s="89"/>
    </row>
    <row r="118" spans="1:7" ht="38.25">
      <c r="A118" s="207">
        <f>A116+1</f>
        <v>60</v>
      </c>
      <c r="B118" s="33"/>
      <c r="C118" s="132" t="s">
        <v>293</v>
      </c>
      <c r="D118" s="153" t="s">
        <v>299</v>
      </c>
      <c r="E118" s="3">
        <v>75</v>
      </c>
      <c r="F118" s="89"/>
      <c r="G118" s="89"/>
    </row>
    <row r="119" spans="1:7" ht="25.5">
      <c r="A119" s="207">
        <f>A118+1</f>
        <v>61</v>
      </c>
      <c r="B119" s="157"/>
      <c r="C119" s="158" t="s">
        <v>294</v>
      </c>
      <c r="D119" s="153" t="s">
        <v>299</v>
      </c>
      <c r="E119" s="3">
        <v>75</v>
      </c>
      <c r="F119" s="89"/>
      <c r="G119" s="89"/>
    </row>
    <row r="120" spans="1:7" ht="25.5">
      <c r="A120" s="207">
        <f>A119+1</f>
        <v>62</v>
      </c>
      <c r="B120" s="33"/>
      <c r="C120" s="132" t="s">
        <v>13</v>
      </c>
      <c r="D120" s="153" t="s">
        <v>300</v>
      </c>
      <c r="E120" s="3">
        <v>2.4</v>
      </c>
      <c r="F120" s="89"/>
      <c r="G120" s="89"/>
    </row>
    <row r="121" spans="1:7" ht="16.5">
      <c r="A121" s="207"/>
      <c r="B121" s="33"/>
      <c r="C121" s="33" t="s">
        <v>14</v>
      </c>
      <c r="D121" s="153" t="s">
        <v>15</v>
      </c>
      <c r="E121" s="3">
        <v>600</v>
      </c>
      <c r="F121" s="89"/>
      <c r="G121" s="89"/>
    </row>
    <row r="122" spans="1:7" ht="16.5">
      <c r="A122" s="207"/>
      <c r="B122" s="33"/>
      <c r="C122" s="185" t="s">
        <v>16</v>
      </c>
      <c r="D122" s="153" t="s">
        <v>300</v>
      </c>
      <c r="E122" s="3">
        <v>2.5</v>
      </c>
      <c r="F122" s="89"/>
      <c r="G122" s="89"/>
    </row>
    <row r="123" spans="1:7" ht="25.5">
      <c r="A123" s="207">
        <f>A120+1</f>
        <v>63</v>
      </c>
      <c r="B123" s="157"/>
      <c r="C123" s="158" t="s">
        <v>295</v>
      </c>
      <c r="D123" s="164" t="s">
        <v>302</v>
      </c>
      <c r="E123" s="3">
        <v>75</v>
      </c>
      <c r="F123" s="89"/>
      <c r="G123" s="89"/>
    </row>
    <row r="124" spans="1:7" ht="16.5">
      <c r="A124" s="207"/>
      <c r="B124" s="157"/>
      <c r="C124" s="165" t="s">
        <v>182</v>
      </c>
      <c r="D124" s="164" t="s">
        <v>302</v>
      </c>
      <c r="E124" s="3">
        <v>75</v>
      </c>
      <c r="F124" s="89"/>
      <c r="G124" s="89"/>
    </row>
    <row r="125" spans="1:7" ht="16.5">
      <c r="A125" s="207"/>
      <c r="B125" s="152"/>
      <c r="C125" s="179" t="s">
        <v>362</v>
      </c>
      <c r="D125" s="156"/>
      <c r="E125" s="3">
        <v>0</v>
      </c>
      <c r="F125" s="89"/>
      <c r="G125" s="89"/>
    </row>
    <row r="126" spans="1:7" ht="25.5">
      <c r="A126" s="207">
        <f>A123+1</f>
        <v>64</v>
      </c>
      <c r="B126" s="33"/>
      <c r="C126" s="132" t="s">
        <v>208</v>
      </c>
      <c r="D126" s="153" t="s">
        <v>300</v>
      </c>
      <c r="E126" s="3">
        <v>201.6</v>
      </c>
      <c r="F126" s="89"/>
      <c r="G126" s="89"/>
    </row>
    <row r="127" spans="1:7" ht="16.5">
      <c r="A127" s="207">
        <f>A126+1</f>
        <v>65</v>
      </c>
      <c r="B127" s="152"/>
      <c r="C127" s="155" t="s">
        <v>101</v>
      </c>
      <c r="D127" s="180" t="s">
        <v>302</v>
      </c>
      <c r="E127" s="3">
        <v>112</v>
      </c>
      <c r="F127" s="89"/>
      <c r="G127" s="89"/>
    </row>
    <row r="128" spans="1:7" ht="38.25">
      <c r="A128" s="207">
        <f>A127+1</f>
        <v>66</v>
      </c>
      <c r="B128" s="152"/>
      <c r="C128" s="155" t="s">
        <v>209</v>
      </c>
      <c r="D128" s="156" t="s">
        <v>302</v>
      </c>
      <c r="E128" s="3">
        <v>112</v>
      </c>
      <c r="F128" s="89"/>
      <c r="G128" s="89"/>
    </row>
    <row r="129" spans="1:7" ht="16.5">
      <c r="A129" s="207"/>
      <c r="B129" s="152"/>
      <c r="C129" s="172" t="s">
        <v>119</v>
      </c>
      <c r="D129" s="156" t="s">
        <v>303</v>
      </c>
      <c r="E129" s="3">
        <f>E128*0.15*1.05</f>
        <v>17.64</v>
      </c>
      <c r="F129" s="89"/>
      <c r="G129" s="89"/>
    </row>
    <row r="130" spans="1:7" ht="16.5">
      <c r="A130" s="207"/>
      <c r="B130" s="181"/>
      <c r="C130" s="182" t="s">
        <v>27</v>
      </c>
      <c r="D130" s="15" t="s">
        <v>28</v>
      </c>
      <c r="E130" s="3">
        <v>4</v>
      </c>
      <c r="F130" s="89"/>
      <c r="G130" s="89"/>
    </row>
    <row r="131" spans="1:7" ht="25.5">
      <c r="A131" s="207">
        <f>A128+1</f>
        <v>67</v>
      </c>
      <c r="B131" s="183"/>
      <c r="C131" s="184" t="s">
        <v>210</v>
      </c>
      <c r="D131" s="180" t="s">
        <v>302</v>
      </c>
      <c r="E131" s="3">
        <v>448</v>
      </c>
      <c r="F131" s="89"/>
      <c r="G131" s="89"/>
    </row>
    <row r="132" spans="1:7" ht="16.5">
      <c r="A132" s="207"/>
      <c r="B132" s="183"/>
      <c r="C132" s="185" t="s">
        <v>211</v>
      </c>
      <c r="D132" s="180" t="s">
        <v>302</v>
      </c>
      <c r="E132" s="3">
        <v>448</v>
      </c>
      <c r="F132" s="89"/>
      <c r="G132" s="89"/>
    </row>
    <row r="133" spans="1:7" ht="16.5">
      <c r="A133" s="207"/>
      <c r="B133" s="183"/>
      <c r="C133" s="186" t="s">
        <v>212</v>
      </c>
      <c r="D133" s="180" t="s">
        <v>302</v>
      </c>
      <c r="E133" s="3">
        <v>448</v>
      </c>
      <c r="F133" s="89"/>
      <c r="G133" s="89"/>
    </row>
    <row r="134" spans="1:7" ht="16.5">
      <c r="A134" s="207">
        <f>A131+1</f>
        <v>68</v>
      </c>
      <c r="B134" s="183"/>
      <c r="C134" s="187" t="s">
        <v>213</v>
      </c>
      <c r="D134" s="153" t="s">
        <v>12</v>
      </c>
      <c r="E134" s="3">
        <v>2.6</v>
      </c>
      <c r="F134" s="89"/>
      <c r="G134" s="89"/>
    </row>
    <row r="135" spans="1:7" ht="16.5">
      <c r="A135" s="207"/>
      <c r="B135" s="33"/>
      <c r="C135" s="33" t="s">
        <v>214</v>
      </c>
      <c r="D135" s="153" t="s">
        <v>12</v>
      </c>
      <c r="E135" s="3">
        <v>3</v>
      </c>
      <c r="F135" s="89"/>
      <c r="G135" s="89"/>
    </row>
    <row r="136" spans="1:7" ht="25.5">
      <c r="A136" s="207">
        <f>A134+1</f>
        <v>69</v>
      </c>
      <c r="B136" s="183"/>
      <c r="C136" s="187" t="s">
        <v>215</v>
      </c>
      <c r="D136" s="156" t="s">
        <v>303</v>
      </c>
      <c r="E136" s="3">
        <v>67.2</v>
      </c>
      <c r="F136" s="89"/>
      <c r="G136" s="89"/>
    </row>
    <row r="137" spans="1:7" ht="16.5">
      <c r="A137" s="207"/>
      <c r="B137" s="183"/>
      <c r="C137" s="185" t="s">
        <v>216</v>
      </c>
      <c r="D137" s="156" t="s">
        <v>303</v>
      </c>
      <c r="E137" s="3">
        <f>E136*1.05</f>
        <v>70.56</v>
      </c>
      <c r="F137" s="89"/>
      <c r="G137" s="89"/>
    </row>
    <row r="138" spans="1:7" ht="16.5">
      <c r="A138" s="207"/>
      <c r="B138" s="183"/>
      <c r="C138" s="185"/>
      <c r="D138" s="188"/>
      <c r="E138" s="3"/>
      <c r="F138" s="89"/>
      <c r="G138" s="89"/>
    </row>
    <row r="139" spans="1:7" ht="16.5">
      <c r="A139" s="207"/>
      <c r="B139" s="152"/>
      <c r="C139" s="171" t="s">
        <v>364</v>
      </c>
      <c r="D139" s="167"/>
      <c r="E139" s="3">
        <v>0</v>
      </c>
      <c r="F139" s="89"/>
      <c r="G139" s="89"/>
    </row>
    <row r="140" spans="1:7" ht="16.5">
      <c r="A140" s="207">
        <f>A136+1</f>
        <v>70</v>
      </c>
      <c r="B140" s="152"/>
      <c r="C140" s="155" t="s">
        <v>101</v>
      </c>
      <c r="D140" s="180" t="s">
        <v>302</v>
      </c>
      <c r="E140" s="3">
        <v>32</v>
      </c>
      <c r="F140" s="89"/>
      <c r="G140" s="89"/>
    </row>
    <row r="141" spans="1:7" ht="38.25">
      <c r="A141" s="207">
        <f>A140+1</f>
        <v>71</v>
      </c>
      <c r="B141" s="152"/>
      <c r="C141" s="155" t="s">
        <v>217</v>
      </c>
      <c r="D141" s="156" t="s">
        <v>302</v>
      </c>
      <c r="E141" s="3">
        <v>32</v>
      </c>
      <c r="F141" s="89"/>
      <c r="G141" s="89"/>
    </row>
    <row r="142" spans="1:7" ht="16.5">
      <c r="A142" s="207"/>
      <c r="B142" s="152"/>
      <c r="C142" s="172" t="s">
        <v>119</v>
      </c>
      <c r="D142" s="156" t="s">
        <v>303</v>
      </c>
      <c r="E142" s="3">
        <v>5</v>
      </c>
      <c r="F142" s="89"/>
      <c r="G142" s="89"/>
    </row>
    <row r="143" spans="1:7" ht="25.5">
      <c r="A143" s="207">
        <f>A141+1</f>
        <v>72</v>
      </c>
      <c r="B143" s="183"/>
      <c r="C143" s="184" t="s">
        <v>206</v>
      </c>
      <c r="D143" s="180" t="s">
        <v>302</v>
      </c>
      <c r="E143" s="3">
        <v>30</v>
      </c>
      <c r="F143" s="89"/>
      <c r="G143" s="89"/>
    </row>
    <row r="144" spans="1:7" ht="16.5">
      <c r="A144" s="207"/>
      <c r="B144" s="183"/>
      <c r="C144" s="185" t="s">
        <v>135</v>
      </c>
      <c r="D144" s="180" t="s">
        <v>302</v>
      </c>
      <c r="E144" s="3">
        <v>30</v>
      </c>
      <c r="F144" s="89"/>
      <c r="G144" s="89"/>
    </row>
    <row r="145" spans="1:7" ht="16.5">
      <c r="A145" s="207"/>
      <c r="B145" s="183"/>
      <c r="C145" s="186" t="s">
        <v>136</v>
      </c>
      <c r="D145" s="156" t="s">
        <v>303</v>
      </c>
      <c r="E145" s="3">
        <v>0.3</v>
      </c>
      <c r="F145" s="89"/>
      <c r="G145" s="89"/>
    </row>
    <row r="146" spans="1:7" ht="25.5">
      <c r="A146" s="207">
        <f>A143+1</f>
        <v>73</v>
      </c>
      <c r="B146" s="183"/>
      <c r="C146" s="187" t="s">
        <v>207</v>
      </c>
      <c r="D146" s="156" t="s">
        <v>303</v>
      </c>
      <c r="E146" s="3">
        <v>1.5</v>
      </c>
      <c r="F146" s="89"/>
      <c r="G146" s="89"/>
    </row>
    <row r="147" spans="1:7" ht="16.5">
      <c r="A147" s="207"/>
      <c r="B147" s="183"/>
      <c r="C147" s="185" t="s">
        <v>120</v>
      </c>
      <c r="D147" s="156" t="s">
        <v>303</v>
      </c>
      <c r="E147" s="3">
        <v>1.6</v>
      </c>
      <c r="F147" s="89"/>
      <c r="G147" s="89"/>
    </row>
    <row r="148" spans="1:7" ht="16.5">
      <c r="A148" s="207"/>
      <c r="B148" s="183"/>
      <c r="C148" s="185" t="s">
        <v>121</v>
      </c>
      <c r="D148" s="188" t="s">
        <v>122</v>
      </c>
      <c r="E148" s="3">
        <v>0.5</v>
      </c>
      <c r="F148" s="89"/>
      <c r="G148" s="89"/>
    </row>
    <row r="149" spans="1:7" ht="38.25">
      <c r="A149" s="207">
        <f>A146+1</f>
        <v>74</v>
      </c>
      <c r="B149" s="152"/>
      <c r="C149" s="155" t="s">
        <v>417</v>
      </c>
      <c r="D149" s="156" t="s">
        <v>302</v>
      </c>
      <c r="E149" s="3">
        <v>32</v>
      </c>
      <c r="F149" s="89"/>
      <c r="G149" s="89"/>
    </row>
    <row r="150" spans="1:7" ht="16.5">
      <c r="A150" s="207"/>
      <c r="B150" s="152"/>
      <c r="C150" s="172" t="s">
        <v>218</v>
      </c>
      <c r="D150" s="156" t="s">
        <v>303</v>
      </c>
      <c r="E150" s="3">
        <v>5</v>
      </c>
      <c r="F150" s="89"/>
      <c r="G150" s="89"/>
    </row>
    <row r="151" spans="1:7" ht="16.5">
      <c r="A151" s="207"/>
      <c r="B151" s="152"/>
      <c r="C151" s="172"/>
      <c r="D151" s="156"/>
      <c r="E151" s="3"/>
      <c r="F151" s="89"/>
      <c r="G151" s="89"/>
    </row>
    <row r="152" spans="1:7" ht="16.5">
      <c r="A152" s="207">
        <f>A149+1</f>
        <v>75</v>
      </c>
      <c r="B152" s="152"/>
      <c r="C152" s="189" t="s">
        <v>219</v>
      </c>
      <c r="D152" s="156" t="s">
        <v>6</v>
      </c>
      <c r="E152" s="3">
        <v>30</v>
      </c>
      <c r="F152" s="89"/>
      <c r="G152" s="89"/>
    </row>
    <row r="153" spans="1:7" ht="25.5">
      <c r="A153" s="207"/>
      <c r="B153" s="152"/>
      <c r="C153" s="172" t="s">
        <v>418</v>
      </c>
      <c r="D153" s="156" t="s">
        <v>19</v>
      </c>
      <c r="E153" s="3">
        <v>30</v>
      </c>
      <c r="F153" s="89"/>
      <c r="G153" s="89"/>
    </row>
    <row r="154" spans="1:7" ht="25.5">
      <c r="A154" s="207"/>
      <c r="B154" s="152"/>
      <c r="C154" s="172" t="s">
        <v>453</v>
      </c>
      <c r="D154" s="156" t="s">
        <v>19</v>
      </c>
      <c r="E154" s="3"/>
      <c r="F154" s="89"/>
      <c r="G154" s="89"/>
    </row>
    <row r="155" spans="1:7" ht="16.5">
      <c r="A155" s="207">
        <f>A152+1</f>
        <v>76</v>
      </c>
      <c r="B155" s="152"/>
      <c r="C155" s="155" t="s">
        <v>419</v>
      </c>
      <c r="D155" s="156" t="s">
        <v>303</v>
      </c>
      <c r="E155" s="3">
        <v>12.8</v>
      </c>
      <c r="F155" s="89"/>
      <c r="G155" s="89"/>
    </row>
    <row r="156" spans="1:7" ht="16.5">
      <c r="A156" s="207"/>
      <c r="B156" s="152"/>
      <c r="C156" s="172" t="s">
        <v>420</v>
      </c>
      <c r="D156" s="156" t="s">
        <v>303</v>
      </c>
      <c r="E156" s="3">
        <v>13.4</v>
      </c>
      <c r="F156" s="89"/>
      <c r="G156" s="89"/>
    </row>
    <row r="157" spans="1:7" ht="16.5">
      <c r="A157" s="207">
        <f>A155+1</f>
        <v>77</v>
      </c>
      <c r="B157" s="152"/>
      <c r="C157" s="189" t="s">
        <v>296</v>
      </c>
      <c r="D157" s="156" t="s">
        <v>9</v>
      </c>
      <c r="E157" s="3">
        <v>1</v>
      </c>
      <c r="F157" s="89"/>
      <c r="G157" s="89"/>
    </row>
    <row r="158" spans="1:7" ht="16.5">
      <c r="A158" s="207"/>
      <c r="B158" s="152"/>
      <c r="C158" s="190" t="s">
        <v>297</v>
      </c>
      <c r="D158" s="156" t="s">
        <v>19</v>
      </c>
      <c r="E158" s="3">
        <v>1</v>
      </c>
      <c r="F158" s="89"/>
      <c r="G158" s="89"/>
    </row>
    <row r="159" spans="1:7" ht="16.5">
      <c r="A159" s="207"/>
      <c r="B159" s="152"/>
      <c r="C159" s="190" t="s">
        <v>48</v>
      </c>
      <c r="D159" s="156" t="s">
        <v>9</v>
      </c>
      <c r="E159" s="3">
        <v>1</v>
      </c>
      <c r="F159" s="89"/>
      <c r="G159" s="89"/>
    </row>
    <row r="160" spans="1:7" ht="16.5">
      <c r="A160" s="207"/>
      <c r="B160" s="152"/>
      <c r="C160" s="179" t="s">
        <v>363</v>
      </c>
      <c r="D160" s="156"/>
      <c r="E160" s="3">
        <v>0</v>
      </c>
      <c r="F160" s="89"/>
      <c r="G160" s="89"/>
    </row>
    <row r="161" spans="1:7" ht="38.25">
      <c r="A161" s="207">
        <f>A157+1</f>
        <v>78</v>
      </c>
      <c r="B161" s="185"/>
      <c r="C161" s="191" t="s">
        <v>298</v>
      </c>
      <c r="D161" s="180" t="s">
        <v>6</v>
      </c>
      <c r="E161" s="3">
        <v>200</v>
      </c>
      <c r="F161" s="89"/>
      <c r="G161" s="89"/>
    </row>
    <row r="162" spans="1:7" ht="16.5">
      <c r="A162" s="207"/>
      <c r="B162" s="185"/>
      <c r="C162" s="172" t="s">
        <v>88</v>
      </c>
      <c r="D162" s="153" t="s">
        <v>15</v>
      </c>
      <c r="E162" s="3">
        <v>40</v>
      </c>
      <c r="F162" s="89"/>
      <c r="G162" s="89"/>
    </row>
    <row r="163" spans="1:7" ht="25.5">
      <c r="A163" s="207"/>
      <c r="B163" s="152"/>
      <c r="C163" s="171" t="s">
        <v>448</v>
      </c>
      <c r="D163" s="156"/>
      <c r="E163" s="3">
        <v>0</v>
      </c>
      <c r="F163" s="89"/>
      <c r="G163" s="89"/>
    </row>
    <row r="164" spans="1:7" ht="45.75" customHeight="1">
      <c r="A164" s="206">
        <f>A161+1</f>
        <v>79</v>
      </c>
      <c r="B164" s="152"/>
      <c r="C164" s="243" t="s">
        <v>455</v>
      </c>
      <c r="D164" s="208" t="s">
        <v>9</v>
      </c>
      <c r="E164" s="3">
        <v>2</v>
      </c>
      <c r="F164" s="89"/>
      <c r="G164" s="89"/>
    </row>
    <row r="165" spans="1:7" ht="51">
      <c r="A165" s="206">
        <f>A164+1</f>
        <v>80</v>
      </c>
      <c r="B165" s="152"/>
      <c r="C165" s="242" t="s">
        <v>454</v>
      </c>
      <c r="D165" s="208" t="s">
        <v>9</v>
      </c>
      <c r="E165" s="3">
        <v>2</v>
      </c>
      <c r="F165" s="89"/>
      <c r="G165" s="89"/>
    </row>
    <row r="166" spans="1:7" s="240" customFormat="1" ht="38.25">
      <c r="A166" s="235">
        <f>A165+1</f>
        <v>81</v>
      </c>
      <c r="B166" s="236"/>
      <c r="C166" s="237" t="s">
        <v>449</v>
      </c>
      <c r="D166" s="238" t="s">
        <v>9</v>
      </c>
      <c r="E166" s="238">
        <v>1</v>
      </c>
      <c r="F166" s="239"/>
      <c r="G166" s="239"/>
    </row>
    <row r="167" spans="1:7" ht="25.5">
      <c r="A167" s="235">
        <f>A166+1</f>
        <v>82</v>
      </c>
      <c r="B167" s="209"/>
      <c r="C167" s="210" t="s">
        <v>421</v>
      </c>
      <c r="D167" s="208" t="s">
        <v>9</v>
      </c>
      <c r="E167" s="3">
        <v>4</v>
      </c>
      <c r="F167" s="89"/>
      <c r="G167" s="89"/>
    </row>
    <row r="168" spans="1:7" ht="16.5">
      <c r="A168" s="207"/>
      <c r="B168" s="152"/>
      <c r="C168" s="171" t="s">
        <v>366</v>
      </c>
      <c r="D168" s="167"/>
      <c r="E168" s="3">
        <v>0</v>
      </c>
      <c r="F168" s="89"/>
      <c r="G168" s="89"/>
    </row>
    <row r="169" spans="1:7" ht="16.5">
      <c r="A169" s="207">
        <f>A167+1</f>
        <v>83</v>
      </c>
      <c r="B169" s="33"/>
      <c r="C169" s="132" t="s">
        <v>137</v>
      </c>
      <c r="D169" s="153" t="s">
        <v>300</v>
      </c>
      <c r="E169" s="3">
        <v>57.1</v>
      </c>
      <c r="F169" s="89"/>
      <c r="G169" s="89"/>
    </row>
    <row r="170" spans="1:7" ht="25.5">
      <c r="A170" s="207">
        <f>A169+1</f>
        <v>84</v>
      </c>
      <c r="B170" s="33"/>
      <c r="C170" s="132" t="s">
        <v>138</v>
      </c>
      <c r="D170" s="153" t="s">
        <v>299</v>
      </c>
      <c r="E170" s="3">
        <v>51.9</v>
      </c>
      <c r="F170" s="89"/>
      <c r="G170" s="89"/>
    </row>
    <row r="171" spans="1:7" ht="16.5">
      <c r="A171" s="207"/>
      <c r="B171" s="33"/>
      <c r="C171" s="33" t="s">
        <v>132</v>
      </c>
      <c r="D171" s="153" t="s">
        <v>300</v>
      </c>
      <c r="E171" s="3">
        <f>E170*0.05*1.05</f>
        <v>2.72</v>
      </c>
      <c r="F171" s="89"/>
      <c r="G171" s="89"/>
    </row>
    <row r="172" spans="1:7" ht="16.5">
      <c r="A172" s="207"/>
      <c r="B172" s="181"/>
      <c r="C172" s="182" t="s">
        <v>27</v>
      </c>
      <c r="D172" s="15" t="s">
        <v>28</v>
      </c>
      <c r="E172" s="3">
        <v>10</v>
      </c>
      <c r="F172" s="89"/>
      <c r="G172" s="89"/>
    </row>
    <row r="173" spans="1:7" ht="25.5">
      <c r="A173" s="207">
        <f>A170+1</f>
        <v>85</v>
      </c>
      <c r="B173" s="33"/>
      <c r="C173" s="132" t="s">
        <v>13</v>
      </c>
      <c r="D173" s="153" t="s">
        <v>300</v>
      </c>
      <c r="E173" s="3">
        <v>4.64</v>
      </c>
      <c r="F173" s="89"/>
      <c r="G173" s="89"/>
    </row>
    <row r="174" spans="1:7" ht="16.5">
      <c r="A174" s="207"/>
      <c r="B174" s="33"/>
      <c r="C174" s="33" t="s">
        <v>14</v>
      </c>
      <c r="D174" s="153" t="s">
        <v>15</v>
      </c>
      <c r="E174" s="3">
        <v>1160</v>
      </c>
      <c r="F174" s="89"/>
      <c r="G174" s="89"/>
    </row>
    <row r="175" spans="1:7" ht="16.5">
      <c r="A175" s="207"/>
      <c r="B175" s="33"/>
      <c r="C175" s="185" t="s">
        <v>16</v>
      </c>
      <c r="D175" s="153" t="s">
        <v>300</v>
      </c>
      <c r="E175" s="3">
        <v>4.6</v>
      </c>
      <c r="F175" s="89"/>
      <c r="G175" s="89"/>
    </row>
    <row r="176" spans="1:7" ht="16.5">
      <c r="A176" s="207">
        <f>A173+1</f>
        <v>86</v>
      </c>
      <c r="B176" s="33"/>
      <c r="C176" s="192" t="s">
        <v>139</v>
      </c>
      <c r="D176" s="176" t="s">
        <v>19</v>
      </c>
      <c r="E176" s="3">
        <v>84</v>
      </c>
      <c r="F176" s="89"/>
      <c r="G176" s="89"/>
    </row>
    <row r="177" spans="1:7" ht="25.5">
      <c r="A177" s="207"/>
      <c r="B177" s="152"/>
      <c r="C177" s="211" t="s">
        <v>422</v>
      </c>
      <c r="D177" s="167" t="s">
        <v>19</v>
      </c>
      <c r="E177" s="3">
        <v>84</v>
      </c>
      <c r="F177" s="89"/>
      <c r="G177" s="89"/>
    </row>
    <row r="178" spans="1:7" ht="25.5">
      <c r="A178" s="207">
        <f>A176+1</f>
        <v>87</v>
      </c>
      <c r="B178" s="152"/>
      <c r="C178" s="223" t="s">
        <v>423</v>
      </c>
      <c r="D178" s="153" t="s">
        <v>19</v>
      </c>
      <c r="E178" s="3">
        <v>83</v>
      </c>
      <c r="F178" s="89"/>
      <c r="G178" s="89"/>
    </row>
    <row r="179" spans="1:7" ht="38.25" customHeight="1">
      <c r="A179" s="207"/>
      <c r="B179" s="152"/>
      <c r="C179" s="211" t="s">
        <v>424</v>
      </c>
      <c r="D179" s="153" t="s">
        <v>19</v>
      </c>
      <c r="E179" s="3">
        <v>83</v>
      </c>
      <c r="F179" s="89"/>
      <c r="G179" s="89"/>
    </row>
    <row r="180" spans="1:7" ht="16.5">
      <c r="A180" s="207"/>
      <c r="B180" s="152"/>
      <c r="C180" s="190" t="s">
        <v>140</v>
      </c>
      <c r="D180" s="167" t="s">
        <v>19</v>
      </c>
      <c r="E180" s="3">
        <f>E179*8</f>
        <v>664</v>
      </c>
      <c r="F180" s="89"/>
      <c r="G180" s="89"/>
    </row>
    <row r="181" spans="1:7" ht="16.5">
      <c r="A181" s="63"/>
      <c r="B181" s="63"/>
      <c r="C181" s="57"/>
      <c r="D181" s="57"/>
      <c r="E181" s="61"/>
      <c r="F181" s="89"/>
      <c r="G181" s="89"/>
    </row>
    <row r="182" spans="1:7" ht="16.5">
      <c r="A182" s="66"/>
      <c r="B182" s="66"/>
      <c r="C182" s="67" t="s">
        <v>331</v>
      </c>
      <c r="D182" s="66" t="s">
        <v>332</v>
      </c>
      <c r="E182" s="66"/>
      <c r="F182" s="89"/>
      <c r="G182" s="89"/>
    </row>
    <row r="183" spans="1:5" ht="16.5">
      <c r="A183" s="70"/>
      <c r="B183" s="70"/>
      <c r="C183" s="71"/>
      <c r="D183" s="72"/>
      <c r="E183" s="72"/>
    </row>
    <row r="184" spans="1:5" ht="16.5">
      <c r="A184" s="73"/>
      <c r="B184" s="73"/>
      <c r="C184" s="73" t="s">
        <v>333</v>
      </c>
      <c r="D184" s="73"/>
      <c r="E184" s="73"/>
    </row>
    <row r="185" spans="1:5" ht="16.5">
      <c r="A185" s="73"/>
      <c r="B185" s="74"/>
      <c r="C185" s="74" t="s">
        <v>365</v>
      </c>
      <c r="D185" s="73"/>
      <c r="E185" s="36"/>
    </row>
  </sheetData>
  <sheetProtection/>
  <mergeCells count="9">
    <mergeCell ref="A6:G6"/>
    <mergeCell ref="A7:G7"/>
    <mergeCell ref="A8:G8"/>
    <mergeCell ref="A9:C9"/>
    <mergeCell ref="D9:G9"/>
    <mergeCell ref="A1:G1"/>
    <mergeCell ref="A2:G2"/>
    <mergeCell ref="A3:G3"/>
    <mergeCell ref="A5:G5"/>
  </mergeCells>
  <conditionalFormatting sqref="D89:D90 D50 D95:D96">
    <cfRule type="cellIs" priority="3" dxfId="0" operator="equal" stopIfTrue="1">
      <formula>0</formula>
    </cfRule>
    <cfRule type="expression" priority="4" dxfId="0" stopIfTrue="1">
      <formula>#N/A</formula>
    </cfRule>
  </conditionalFormatting>
  <printOptions/>
  <pageMargins left="0.75" right="0.75" top="1" bottom="1" header="0.5" footer="0.5"/>
  <pageSetup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G40"/>
  <sheetViews>
    <sheetView tabSelected="1" view="pageBreakPreview" zoomScaleSheetLayoutView="100" zoomScalePageLayoutView="0" workbookViewId="0" topLeftCell="B10">
      <selection activeCell="E30" sqref="E30"/>
    </sheetView>
  </sheetViews>
  <sheetFormatPr defaultColWidth="9.7109375" defaultRowHeight="12.75"/>
  <cols>
    <col min="1" max="1" width="5.57421875" style="75" customWidth="1"/>
    <col min="2" max="2" width="8.57421875" style="75" customWidth="1"/>
    <col min="3" max="3" width="41.8515625" style="75" customWidth="1"/>
    <col min="4" max="4" width="7.57421875" style="75" customWidth="1"/>
    <col min="5" max="5" width="8.8515625" style="76" customWidth="1"/>
    <col min="6" max="6" width="9.57421875" style="76" customWidth="1"/>
    <col min="7" max="7" width="9.421875" style="76" customWidth="1"/>
    <col min="8" max="195" width="9.140625" style="75" customWidth="1"/>
    <col min="196" max="196" width="5.57421875" style="75" customWidth="1"/>
    <col min="197" max="197" width="6.421875" style="75" customWidth="1"/>
    <col min="198" max="198" width="41.8515625" style="75" customWidth="1"/>
    <col min="199" max="199" width="7.57421875" style="75" customWidth="1"/>
    <col min="200" max="200" width="8.8515625" style="75" customWidth="1"/>
    <col min="201" max="201" width="9.57421875" style="75" customWidth="1"/>
    <col min="202" max="202" width="9.421875" style="75" customWidth="1"/>
    <col min="203" max="203" width="10.140625" style="75" customWidth="1"/>
    <col min="204" max="205" width="9.421875" style="75" customWidth="1"/>
    <col min="206" max="206" width="8.7109375" style="75" customWidth="1"/>
    <col min="207" max="207" width="10.7109375" style="75" customWidth="1"/>
    <col min="208" max="16384" width="9.7109375" style="75" customWidth="1"/>
  </cols>
  <sheetData>
    <row r="1" spans="1:7" s="37" customFormat="1" ht="18">
      <c r="A1" s="254" t="s">
        <v>442</v>
      </c>
      <c r="B1" s="254"/>
      <c r="C1" s="254"/>
      <c r="D1" s="254"/>
      <c r="E1" s="254"/>
      <c r="F1" s="254"/>
      <c r="G1" s="254"/>
    </row>
    <row r="2" spans="1:7" s="38" customFormat="1" ht="17.25" customHeight="1">
      <c r="A2" s="255" t="s">
        <v>451</v>
      </c>
      <c r="B2" s="255"/>
      <c r="C2" s="255"/>
      <c r="D2" s="255"/>
      <c r="E2" s="255"/>
      <c r="F2" s="255"/>
      <c r="G2" s="255"/>
    </row>
    <row r="3" spans="1:7" s="39" customFormat="1" ht="10.5" customHeight="1">
      <c r="A3" s="256" t="s">
        <v>325</v>
      </c>
      <c r="B3" s="256"/>
      <c r="C3" s="256"/>
      <c r="D3" s="256"/>
      <c r="E3" s="256"/>
      <c r="F3" s="256"/>
      <c r="G3" s="256"/>
    </row>
    <row r="4" spans="1:7" s="41" customFormat="1" ht="12.75">
      <c r="A4" s="40"/>
      <c r="B4" s="40"/>
      <c r="C4" s="40"/>
      <c r="D4" s="40"/>
      <c r="E4" s="40"/>
      <c r="F4" s="40"/>
      <c r="G4" s="40"/>
    </row>
    <row r="5" spans="1:7" s="42" customFormat="1" ht="33.75" customHeight="1">
      <c r="A5" s="252" t="s">
        <v>336</v>
      </c>
      <c r="B5" s="253"/>
      <c r="C5" s="253"/>
      <c r="D5" s="253"/>
      <c r="E5" s="253"/>
      <c r="F5" s="253"/>
      <c r="G5" s="253"/>
    </row>
    <row r="6" spans="1:7" s="42" customFormat="1" ht="33" customHeight="1">
      <c r="A6" s="252" t="s">
        <v>337</v>
      </c>
      <c r="B6" s="253"/>
      <c r="C6" s="253"/>
      <c r="D6" s="253"/>
      <c r="E6" s="253"/>
      <c r="F6" s="253"/>
      <c r="G6" s="253"/>
    </row>
    <row r="7" spans="1:7" s="42" customFormat="1" ht="15.75">
      <c r="A7" s="244" t="s">
        <v>338</v>
      </c>
      <c r="B7" s="245"/>
      <c r="C7" s="245"/>
      <c r="D7" s="245"/>
      <c r="E7" s="245"/>
      <c r="F7" s="245"/>
      <c r="G7" s="245"/>
    </row>
    <row r="8" spans="1:7" s="43" customFormat="1" ht="62.25" customHeight="1">
      <c r="A8" s="246" t="s">
        <v>326</v>
      </c>
      <c r="B8" s="246"/>
      <c r="C8" s="246"/>
      <c r="D8" s="246"/>
      <c r="E8" s="246"/>
      <c r="F8" s="246"/>
      <c r="G8" s="246"/>
    </row>
    <row r="9" spans="1:7" s="42" customFormat="1" ht="15.75">
      <c r="A9" s="247"/>
      <c r="B9" s="247"/>
      <c r="C9" s="247"/>
      <c r="D9" s="248"/>
      <c r="E9" s="248"/>
      <c r="F9" s="248"/>
      <c r="G9" s="248"/>
    </row>
    <row r="10" spans="1:7" s="48" customFormat="1" ht="16.5">
      <c r="A10" s="44"/>
      <c r="B10" s="45"/>
      <c r="C10" s="46"/>
      <c r="D10" s="46"/>
      <c r="E10" s="46"/>
      <c r="F10" s="47"/>
      <c r="G10" s="47"/>
    </row>
    <row r="11" spans="1:7" s="48" customFormat="1" ht="16.5">
      <c r="A11" s="49"/>
      <c r="B11" s="45"/>
      <c r="C11" s="46"/>
      <c r="D11" s="46"/>
      <c r="E11" s="46"/>
      <c r="F11" s="47"/>
      <c r="G11" s="47"/>
    </row>
    <row r="12" spans="1:7" s="48" customFormat="1" ht="16.5">
      <c r="A12" s="49"/>
      <c r="B12" s="45"/>
      <c r="C12" s="46"/>
      <c r="D12" s="46"/>
      <c r="E12" s="46"/>
      <c r="F12" s="47"/>
      <c r="G12" s="47"/>
    </row>
    <row r="13" spans="1:7" s="48" customFormat="1" ht="3.75" customHeight="1">
      <c r="A13" s="46"/>
      <c r="B13" s="46"/>
      <c r="C13" s="46"/>
      <c r="D13" s="46"/>
      <c r="E13" s="46"/>
      <c r="F13" s="47"/>
      <c r="G13" s="47"/>
    </row>
    <row r="14" spans="1:7" s="52" customFormat="1" ht="57" customHeight="1">
      <c r="A14" s="50" t="s">
        <v>327</v>
      </c>
      <c r="B14" s="50" t="s">
        <v>1</v>
      </c>
      <c r="C14" s="50" t="s">
        <v>2</v>
      </c>
      <c r="D14" s="51" t="s">
        <v>328</v>
      </c>
      <c r="E14" s="50" t="s">
        <v>329</v>
      </c>
      <c r="F14" s="51" t="s">
        <v>330</v>
      </c>
      <c r="G14" s="51" t="s">
        <v>3</v>
      </c>
    </row>
    <row r="15" spans="1:7" s="55" customFormat="1" ht="16.5">
      <c r="A15" s="53">
        <v>1</v>
      </c>
      <c r="B15" s="54">
        <v>2</v>
      </c>
      <c r="C15" s="54">
        <v>3</v>
      </c>
      <c r="D15" s="54">
        <v>4</v>
      </c>
      <c r="E15" s="54">
        <v>5</v>
      </c>
      <c r="F15" s="54">
        <v>6</v>
      </c>
      <c r="G15" s="54">
        <v>7</v>
      </c>
    </row>
    <row r="16" spans="1:7" s="60" customFormat="1" ht="25.5">
      <c r="A16" s="83">
        <v>1</v>
      </c>
      <c r="B16" s="191"/>
      <c r="C16" s="34" t="s">
        <v>441</v>
      </c>
      <c r="D16" s="29" t="s">
        <v>319</v>
      </c>
      <c r="E16" s="30">
        <v>877</v>
      </c>
      <c r="F16" s="58"/>
      <c r="G16" s="58"/>
    </row>
    <row r="17" spans="1:7" s="65" customFormat="1" ht="25.5">
      <c r="A17" s="83">
        <f>A16+1</f>
        <v>2</v>
      </c>
      <c r="B17" s="153"/>
      <c r="C17" s="35" t="s">
        <v>321</v>
      </c>
      <c r="D17" s="31" t="s">
        <v>6</v>
      </c>
      <c r="E17" s="25">
        <v>245</v>
      </c>
      <c r="F17" s="64"/>
      <c r="G17" s="64"/>
    </row>
    <row r="18" spans="1:7" s="69" customFormat="1" ht="16.5">
      <c r="A18" s="83">
        <f>A17+1</f>
        <v>3</v>
      </c>
      <c r="B18" s="153"/>
      <c r="C18" s="9" t="s">
        <v>318</v>
      </c>
      <c r="D18" s="29"/>
      <c r="E18" s="10"/>
      <c r="F18" s="64"/>
      <c r="G18" s="64"/>
    </row>
    <row r="19" spans="1:7" s="73" customFormat="1" ht="16.5">
      <c r="A19" s="4"/>
      <c r="B19" s="4"/>
      <c r="C19" s="11" t="s">
        <v>317</v>
      </c>
      <c r="D19" s="29" t="s">
        <v>320</v>
      </c>
      <c r="E19" s="10">
        <v>20</v>
      </c>
      <c r="F19" s="64"/>
      <c r="G19" s="64"/>
    </row>
    <row r="20" spans="1:7" s="73" customFormat="1" ht="16.5">
      <c r="A20" s="28"/>
      <c r="B20" s="32"/>
      <c r="C20" s="232" t="s">
        <v>316</v>
      </c>
      <c r="D20" s="29" t="s">
        <v>320</v>
      </c>
      <c r="E20" s="30">
        <f>E16*0.1+E17*0.2*0.03</f>
        <v>89.17</v>
      </c>
      <c r="F20" s="64"/>
      <c r="G20" s="64"/>
    </row>
    <row r="21" spans="1:7" ht="16.5">
      <c r="A21" s="83"/>
      <c r="B21" s="120"/>
      <c r="C21" s="78" t="s">
        <v>246</v>
      </c>
      <c r="D21" s="82"/>
      <c r="E21" s="3"/>
      <c r="F21" s="64"/>
      <c r="G21" s="64"/>
    </row>
    <row r="22" spans="1:7" ht="25.5">
      <c r="A22" s="83">
        <f>A18+1</f>
        <v>4</v>
      </c>
      <c r="B22" s="84"/>
      <c r="C22" s="93" t="s">
        <v>67</v>
      </c>
      <c r="D22" s="82" t="s">
        <v>5</v>
      </c>
      <c r="E22" s="3">
        <f>E16</f>
        <v>877</v>
      </c>
      <c r="F22" s="89"/>
      <c r="G22" s="89"/>
    </row>
    <row r="23" spans="1:7" ht="16.5">
      <c r="A23" s="83"/>
      <c r="B23" s="84"/>
      <c r="C23" s="84" t="s">
        <v>68</v>
      </c>
      <c r="D23" s="82" t="s">
        <v>69</v>
      </c>
      <c r="E23" s="3">
        <v>2</v>
      </c>
      <c r="F23" s="89"/>
      <c r="G23" s="89"/>
    </row>
    <row r="24" spans="1:7" ht="16.5">
      <c r="A24" s="83"/>
      <c r="B24" s="84"/>
      <c r="C24" s="84" t="s">
        <v>70</v>
      </c>
      <c r="D24" s="82" t="s">
        <v>5</v>
      </c>
      <c r="E24" s="3">
        <f>E22*1.2</f>
        <v>1052.4</v>
      </c>
      <c r="F24" s="89"/>
      <c r="G24" s="89"/>
    </row>
    <row r="25" spans="1:7" ht="25.5">
      <c r="A25" s="83">
        <f>A22+1</f>
        <v>5</v>
      </c>
      <c r="B25" s="84"/>
      <c r="C25" s="85" t="s">
        <v>465</v>
      </c>
      <c r="D25" s="82" t="s">
        <v>199</v>
      </c>
      <c r="E25" s="3">
        <f>E16</f>
        <v>877</v>
      </c>
      <c r="F25" s="89"/>
      <c r="G25" s="89"/>
    </row>
    <row r="26" spans="1:7" ht="16.5">
      <c r="A26" s="83"/>
      <c r="B26" s="84"/>
      <c r="C26" s="84" t="s">
        <v>434</v>
      </c>
      <c r="D26" s="82" t="s">
        <v>15</v>
      </c>
      <c r="E26" s="3">
        <f>E25*0.3</f>
        <v>263.1</v>
      </c>
      <c r="F26" s="89"/>
      <c r="G26" s="89"/>
    </row>
    <row r="27" spans="1:7" ht="25.5">
      <c r="A27" s="83">
        <f>A25+1</f>
        <v>6</v>
      </c>
      <c r="B27" s="84"/>
      <c r="C27" s="85" t="s">
        <v>173</v>
      </c>
      <c r="D27" s="82" t="s">
        <v>5</v>
      </c>
      <c r="E27" s="3">
        <f>E22</f>
        <v>877</v>
      </c>
      <c r="F27" s="89"/>
      <c r="G27" s="89"/>
    </row>
    <row r="28" spans="1:7" ht="16.5">
      <c r="A28" s="83"/>
      <c r="B28" s="84"/>
      <c r="C28" s="84" t="s">
        <v>389</v>
      </c>
      <c r="D28" s="82" t="s">
        <v>15</v>
      </c>
      <c r="E28" s="3">
        <f>E27*8</f>
        <v>7016</v>
      </c>
      <c r="F28" s="89"/>
      <c r="G28" s="89"/>
    </row>
    <row r="29" spans="1:7" ht="25.5">
      <c r="A29" s="83">
        <f>A27+1</f>
        <v>7</v>
      </c>
      <c r="B29" s="84"/>
      <c r="C29" s="84" t="s">
        <v>443</v>
      </c>
      <c r="D29" s="82" t="s">
        <v>5</v>
      </c>
      <c r="E29" s="3">
        <f>E27*1.05</f>
        <v>920.85</v>
      </c>
      <c r="F29" s="89"/>
      <c r="G29" s="89"/>
    </row>
    <row r="30" spans="1:7" ht="16.5">
      <c r="A30" s="83"/>
      <c r="B30" s="84"/>
      <c r="C30" s="84" t="s">
        <v>435</v>
      </c>
      <c r="D30" s="82" t="s">
        <v>19</v>
      </c>
      <c r="E30" s="3">
        <f>E27*8</f>
        <v>7016</v>
      </c>
      <c r="F30" s="89"/>
      <c r="G30" s="89"/>
    </row>
    <row r="31" spans="1:7" ht="25.5">
      <c r="A31" s="83">
        <f>A29+1</f>
        <v>8</v>
      </c>
      <c r="B31" s="84"/>
      <c r="C31" s="109" t="s">
        <v>85</v>
      </c>
      <c r="D31" s="82" t="s">
        <v>5</v>
      </c>
      <c r="E31" s="3">
        <f>E22</f>
        <v>877</v>
      </c>
      <c r="F31" s="89"/>
      <c r="G31" s="89"/>
    </row>
    <row r="32" spans="1:7" ht="16.5">
      <c r="A32" s="83"/>
      <c r="B32" s="84"/>
      <c r="C32" s="84" t="s">
        <v>389</v>
      </c>
      <c r="D32" s="82" t="s">
        <v>15</v>
      </c>
      <c r="E32" s="3">
        <v>7016</v>
      </c>
      <c r="F32" s="89"/>
      <c r="G32" s="89"/>
    </row>
    <row r="33" spans="1:7" ht="25.5">
      <c r="A33" s="83"/>
      <c r="B33" s="84"/>
      <c r="C33" s="84" t="s">
        <v>395</v>
      </c>
      <c r="D33" s="82" t="s">
        <v>5</v>
      </c>
      <c r="E33" s="3">
        <f>E31*1.1</f>
        <v>964.7</v>
      </c>
      <c r="F33" s="89"/>
      <c r="G33" s="89"/>
    </row>
    <row r="34" spans="1:7" ht="16.5">
      <c r="A34" s="56"/>
      <c r="B34" s="62"/>
      <c r="C34" s="57"/>
      <c r="D34" s="56"/>
      <c r="E34" s="89"/>
      <c r="F34" s="89"/>
      <c r="G34" s="89"/>
    </row>
    <row r="35" spans="1:7" ht="16.5">
      <c r="A35" s="63"/>
      <c r="B35" s="63"/>
      <c r="C35" s="57"/>
      <c r="D35" s="57"/>
      <c r="E35" s="89"/>
      <c r="F35" s="89"/>
      <c r="G35" s="89"/>
    </row>
    <row r="36" spans="1:7" ht="16.5">
      <c r="A36" s="66"/>
      <c r="B36" s="66"/>
      <c r="C36" s="67" t="s">
        <v>331</v>
      </c>
      <c r="D36" s="66" t="s">
        <v>332</v>
      </c>
      <c r="E36" s="89"/>
      <c r="F36" s="89"/>
      <c r="G36" s="89"/>
    </row>
    <row r="37" spans="1:4" ht="16.5">
      <c r="A37" s="70"/>
      <c r="B37" s="70"/>
      <c r="C37" s="71"/>
      <c r="D37" s="72"/>
    </row>
    <row r="38" spans="1:4" ht="16.5">
      <c r="A38" s="73"/>
      <c r="B38" s="73"/>
      <c r="C38" s="73" t="s">
        <v>333</v>
      </c>
      <c r="D38" s="73"/>
    </row>
    <row r="39" spans="1:4" ht="16.5">
      <c r="A39" s="73"/>
      <c r="B39" s="73"/>
      <c r="C39" s="73" t="s">
        <v>334</v>
      </c>
      <c r="D39" s="73"/>
    </row>
    <row r="40" spans="1:4" ht="16.5">
      <c r="A40" s="73"/>
      <c r="B40" s="74"/>
      <c r="C40" s="74" t="s">
        <v>335</v>
      </c>
      <c r="D40" s="73"/>
    </row>
  </sheetData>
  <sheetProtection/>
  <mergeCells count="9">
    <mergeCell ref="A8:G8"/>
    <mergeCell ref="A9:C9"/>
    <mergeCell ref="D9:G9"/>
    <mergeCell ref="A1:G1"/>
    <mergeCell ref="A2:G2"/>
    <mergeCell ref="A3:G3"/>
    <mergeCell ref="A5:G5"/>
    <mergeCell ref="A6:G6"/>
    <mergeCell ref="A7:G7"/>
  </mergeCells>
  <printOptions/>
  <pageMargins left="0.75" right="0.75" top="1" bottom="1" header="0.5" footer="0.5"/>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dc:creator>
  <cp:keywords/>
  <dc:description/>
  <cp:lastModifiedBy>Anatolij Krivinsh</cp:lastModifiedBy>
  <cp:lastPrinted>2012-08-22T12:26:38Z</cp:lastPrinted>
  <dcterms:created xsi:type="dcterms:W3CDTF">2012-03-15T06:35:00Z</dcterms:created>
  <dcterms:modified xsi:type="dcterms:W3CDTF">2012-10-17T12:10:46Z</dcterms:modified>
  <cp:category/>
  <cp:version/>
  <cp:contentType/>
  <cp:contentStatus/>
</cp:coreProperties>
</file>